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5" yWindow="195" windowWidth="19425" windowHeight="11025"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Travel!$A$1:$E$157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3" i="3"/>
  <c r="C25" i="2"/>
  <c r="C130" i="1"/>
  <c r="C146"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3" i="3" s="1"/>
  <c r="F57" i="13"/>
  <c r="D146" i="1" s="1"/>
  <c r="F56" i="13"/>
  <c r="D130" i="1" s="1"/>
  <c r="F55" i="13"/>
  <c r="D22" i="1" s="1"/>
  <c r="C13" i="13"/>
  <c r="C12" i="13"/>
  <c r="C11" i="13"/>
  <c r="C16" i="13" l="1"/>
  <c r="C17" i="13"/>
  <c r="B5" i="4" l="1"/>
  <c r="B4" i="4"/>
  <c r="B5" i="3"/>
  <c r="B4" i="3"/>
  <c r="B5" i="2"/>
  <c r="B4" i="2"/>
  <c r="B5" i="1"/>
  <c r="B4" i="1"/>
  <c r="C15" i="13" l="1"/>
  <c r="F12" i="13" l="1"/>
  <c r="C25" i="4"/>
  <c r="F11" i="13" s="1"/>
  <c r="F13" i="13" l="1"/>
  <c r="B146" i="1"/>
  <c r="B17" i="13" s="1"/>
  <c r="B130" i="1"/>
  <c r="B16" i="13" s="1"/>
  <c r="B22" i="1"/>
  <c r="B15" i="13" s="1"/>
  <c r="B23" i="3" l="1"/>
  <c r="B13" i="13" s="1"/>
  <c r="B25" i="2"/>
  <c r="B12" i="13" s="1"/>
  <c r="B11" i="13" l="1"/>
  <c r="B148"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5" authorId="0">
      <text>
        <r>
          <rPr>
            <sz val="9"/>
            <color indexed="81"/>
            <rFont val="Tahoma"/>
            <family val="2"/>
          </rPr>
          <t xml:space="preserve">
Insert additional rows as needed:
- 'right click' on a row number (left of screen)
- select 'Insert' (this will insert a row above it)
</t>
        </r>
      </text>
    </comment>
    <comment ref="A133"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<sst xmlns="http://schemas.openxmlformats.org/spreadsheetml/2006/main" count="516" uniqueCount="273">
  <si>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</si>
  <si>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</si>
  <si>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</si>
  <si>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</si>
  <si>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</si>
  <si>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</si>
  <si>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</si>
  <si>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</si>
  <si>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</si>
  <si>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</si>
  <si>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</si>
  <si>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</si>
  <si>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</si>
  <si>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</si>
  <si>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</si>
  <si>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</si>
  <si>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</si>
  <si>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</si>
  <si>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</si>
  <si>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</si>
  <si>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</si>
  <si>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</si>
  <si>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</si>
  <si>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</si>
  <si>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</si>
  <si>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</si>
  <si>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</si>
  <si>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</si>
  <si>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</si>
  <si>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</si>
  <si>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</si>
  <si>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</si>
  <si>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</si>
  <si>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</si>
  <si>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</si>
  <si>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</si>
  <si>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</si>
  <si>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</si>
  <si>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</si>
  <si>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</si>
  <si>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</si>
  <si>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</si>
  <si>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</si>
  <si>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</si>
  <si>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</si>
  <si>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</si>
  <si>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</si>
  <si>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</si>
  <si>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</si>
  <si>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</si>
  <si>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</si>
  <si>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</si>
  <si>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</si>
  <si>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</si>
  <si>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</si>
  <si>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</si>
  <si>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</si>
  <si>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</si>
  <si>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</si>
  <si>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</si>
  <si>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</si>
  <si>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</si>
  <si>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</si>
  <si>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</si>
  <si>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</si>
  <si>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</si>
  <si>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</si>
  <si>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</si>
  <si>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</si>
  <si>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</si>
  <si>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</si>
  <si>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</si>
  <si>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</si>
  <si>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</si>
  <si>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</si>
  <si>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</si>
  <si>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</si>
  <si>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</si>
  <si>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</si>
  <si>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</si>
  <si>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</si>
  <si>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</si>
  <si>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</si>
  <si>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</si>
  <si>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</si>
  <si>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</si>
  <si>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</si>
  <si>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</si>
  <si>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</si>
  <si>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</si>
  <si>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</si>
  <si>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</si>
  <si>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</si>
  <si>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</si>
  <si>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</si>
  <si>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</si>
  <si>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</si>
  <si>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</si>
  <si>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</si>
  <si>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</si>
  <si>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</si>
  <si>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</si>
  <si>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</si>
  <si>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</si>
  <si>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</si>
  <si>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</si>
  <si>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</si>
  <si>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</si>
  <si>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</si>
  <si>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</si>
  <si>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</si>
  <si>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</si>
  <si>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</si>
  <si>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</si>
  <si>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</si>
  <si>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</si>
  <si>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</si>
  <si>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</si>
  <si>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</si>
  <si>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</si>
  <si>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</si>
  <si>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</si>
  <si>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</si>
  <si>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</si>
  <si>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</si>
  <si>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</si>
  <si>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</si>
  <si>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</si>
  <si>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</si>
  <si>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</si>
  <si>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</si>
  <si>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</si>
  <si>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</si>
  <si>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</si>
  <si>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</si>
  <si>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</si>
  <si>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</si>
  <si>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</si>
  <si>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</si>
  <si>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</si>
  <si>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</si>
  <si>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</si>
  <si>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</si>
  <si>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</si>
  <si>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</si>
  <si>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</si>
  <si>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</si>
  <si>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</si>
  <si>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</si>
  <si>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</si>
  <si>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</si>
  <si>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</si>
  <si>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</si>
  <si>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</si>
  <si>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</si>
  <si>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</si>
  <si>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</si>
  <si>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</si>
  <si>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</si>
  <si>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</si>
  <si>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</si>
  <si>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</si>
  <si>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</si>
  <si>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</si>
  <si>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</si>
  <si>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</si>
  <si>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</si>
  <si>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</si>
  <si>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</si>
  <si>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Auckland District Health Board</t>
  </si>
  <si>
    <t>Ailsa Claire</t>
  </si>
  <si>
    <t>World First Holistic Programme "Te Kahu Aroha O Rongo" The Cloak of Love</t>
  </si>
  <si>
    <t>Pt Chevalier</t>
  </si>
  <si>
    <t>Taxi fare</t>
  </si>
  <si>
    <t>Hauora Tairawhiti DHB Visit</t>
  </si>
  <si>
    <t>Airfare</t>
  </si>
  <si>
    <t>Gisborne</t>
  </si>
  <si>
    <r>
      <t xml:space="preserve">Airfare - </t>
    </r>
    <r>
      <rPr>
        <b/>
        <sz val="10"/>
        <rFont val="Arial"/>
        <family val="2"/>
      </rPr>
      <t>paid for by Safe Staffing Healthy Workplace (SSHW)</t>
    </r>
  </si>
  <si>
    <t>Auckland</t>
  </si>
  <si>
    <t xml:space="preserve">Travel to Auckland Airport (Return) </t>
  </si>
  <si>
    <t>South Canterbury Site Visit</t>
  </si>
  <si>
    <t>Timaru</t>
  </si>
  <si>
    <t>Wellington</t>
  </si>
  <si>
    <r>
      <t xml:space="preserve">Airfare to Timaru - Wellington - Auckland - </t>
    </r>
    <r>
      <rPr>
        <b/>
        <sz val="10"/>
        <rFont val="Arial"/>
        <family val="2"/>
      </rPr>
      <t>paid for by Safe Staffing Healthy Workplace (SSHW)</t>
    </r>
  </si>
  <si>
    <t>28 &amp; 29 July 2019</t>
  </si>
  <si>
    <t>Asure Ashley Motor Lodge</t>
  </si>
  <si>
    <t xml:space="preserve">Accommodation    </t>
  </si>
  <si>
    <t>Auckland Airport</t>
  </si>
  <si>
    <t>Airport Domestic Parking</t>
  </si>
  <si>
    <t>Crown Entities Information Update National Workshop</t>
  </si>
  <si>
    <t>Meeting</t>
  </si>
  <si>
    <t xml:space="preserve">Auckland Career Board </t>
  </si>
  <si>
    <t>SToNZ National Engagement Forum</t>
  </si>
  <si>
    <t>National Chief Executive Workshop &amp; National Chief Executive Meeting</t>
  </si>
  <si>
    <t>National DHB Chief Executive Meeting &amp; Combined National DHB Chairs and CE meeting &amp; Chairs Workshop on Public Health</t>
  </si>
  <si>
    <t>Mental Health and Addictions Partnership Group Meeting</t>
  </si>
  <si>
    <t>Accommodation</t>
  </si>
  <si>
    <t>Auckland to Wellington</t>
  </si>
  <si>
    <t xml:space="preserve">Distinction Wellington Century City Hotel </t>
  </si>
  <si>
    <t>Auckland - Wellington</t>
  </si>
  <si>
    <r>
      <t>Accommodation  -</t>
    </r>
    <r>
      <rPr>
        <b/>
        <sz val="10"/>
        <rFont val="Arial"/>
        <family val="2"/>
      </rPr>
      <t xml:space="preserve"> paid for by Safe Staffing Healthy Workplace (SSHW)</t>
    </r>
  </si>
  <si>
    <t>Auckland - Gisborne</t>
  </si>
  <si>
    <t>Mt Roskill</t>
  </si>
  <si>
    <t>Strategy Meeting</t>
  </si>
  <si>
    <t>Hawkes Bay DHB Site Visit</t>
  </si>
  <si>
    <t>Hastings</t>
  </si>
  <si>
    <t>Auckland - Hastings - Wellington</t>
  </si>
  <si>
    <t>Workforce Strategy Group</t>
  </si>
  <si>
    <t>HRSA Steering Group Meeting</t>
  </si>
  <si>
    <r>
      <t xml:space="preserve">Accommodation  </t>
    </r>
    <r>
      <rPr>
        <b/>
        <sz val="10"/>
        <rFont val="Arial"/>
        <family val="2"/>
      </rPr>
      <t>- paid for by Safe Staffing Healthy Workplace (SSHW)</t>
    </r>
  </si>
  <si>
    <r>
      <t xml:space="preserve">Airfare  - </t>
    </r>
    <r>
      <rPr>
        <b/>
        <sz val="10"/>
        <rFont val="Arial"/>
        <family val="2"/>
      </rPr>
      <t>paid for by Safe Staffing Healthy Workplace (SSHW)</t>
    </r>
  </si>
  <si>
    <t xml:space="preserve">Accommodation   </t>
  </si>
  <si>
    <t>Wellington - Auckland</t>
  </si>
  <si>
    <t xml:space="preserve">Airfare   </t>
  </si>
  <si>
    <t>Studio Apartment in Sunny Miramar</t>
  </si>
  <si>
    <t>Inaugrual Cancer Control Board Meeting</t>
  </si>
  <si>
    <t>Wellinton</t>
  </si>
  <si>
    <t xml:space="preserve">Auckland - Wellington </t>
  </si>
  <si>
    <t>ERSG Face to Face Meeting</t>
  </si>
  <si>
    <t>Ministry of Health Forum</t>
  </si>
  <si>
    <t>Registration Fee</t>
  </si>
  <si>
    <t>29 - 30 October 2019</t>
  </si>
  <si>
    <t>Park Hotel Lambton Quay</t>
  </si>
  <si>
    <t>Combined National DHB Chairs and Chief Executive Meeting</t>
  </si>
  <si>
    <t>Mental Health &amp; Addictions Partnership Group Meeting and Future of NZ Public Service Interview and Ministry of Health/ADHB/EY Meeting</t>
  </si>
  <si>
    <t xml:space="preserve">Auckland Social Sector Leaders Group </t>
  </si>
  <si>
    <t xml:space="preserve">Pacific Health Action Plan </t>
  </si>
  <si>
    <t>Auckland - Mangere</t>
  </si>
  <si>
    <t>Health Workforce Advisory Group</t>
  </si>
  <si>
    <t>Oaks Wellington Hotel</t>
  </si>
  <si>
    <t>Interviews - Director Provider Services</t>
  </si>
  <si>
    <t>Cancer Agency Advisory Board</t>
  </si>
  <si>
    <t>Airfare - new flight due to Storm in Wellington</t>
  </si>
  <si>
    <t>2-3 December 2019</t>
  </si>
  <si>
    <t>3-4 December 2019</t>
  </si>
  <si>
    <r>
      <t xml:space="preserve">Accommodation </t>
    </r>
    <r>
      <rPr>
        <b/>
        <sz val="10"/>
        <rFont val="Arial"/>
        <family val="2"/>
      </rPr>
      <t>- paid for by Capital and Coast</t>
    </r>
  </si>
  <si>
    <t>Extra night accommodation due to storm in Wellington</t>
  </si>
  <si>
    <r>
      <t xml:space="preserve">Airfare - </t>
    </r>
    <r>
      <rPr>
        <b/>
        <sz val="10"/>
        <rFont val="Arial"/>
        <family val="2"/>
      </rPr>
      <t>paid for by Capital and Coast for interviews</t>
    </r>
  </si>
  <si>
    <t>National DHB Chief Executive Meeting</t>
  </si>
  <si>
    <t>2018/2019 Health Select Committee Review &amp; National Chief Executives Meeting</t>
  </si>
  <si>
    <t>National Chief Executives Meeting &amp; Combined Chairs and Chief Executives Meeting</t>
  </si>
  <si>
    <t>Attitude Awards 2019</t>
  </si>
  <si>
    <t>Ashley Bloomfield and Adri Isbister</t>
  </si>
  <si>
    <t>Dinner - Oaks Wellington Hotel</t>
  </si>
  <si>
    <t xml:space="preserve">Taxi </t>
  </si>
  <si>
    <t>Taxi Fare</t>
  </si>
  <si>
    <t>Slim IPAD 10.2" Gen Bluetooth Keyboard</t>
  </si>
  <si>
    <t>Australia</t>
  </si>
  <si>
    <t>28 - 30 August 2019</t>
  </si>
  <si>
    <t>Invitation to be a speaker at the 2019 Workforce Inclusion and Diversity Conference</t>
  </si>
  <si>
    <t>Aventedge</t>
  </si>
  <si>
    <t>Chris Hutton (Chief of Human Resources) attended on behalf of Ailsa Claire</t>
  </si>
  <si>
    <t xml:space="preserve">Bottle of wine </t>
  </si>
  <si>
    <t>Hobson Levy</t>
  </si>
  <si>
    <t>Returned to Hobson Levy</t>
  </si>
  <si>
    <t>Not applicable</t>
  </si>
  <si>
    <t>Phone and Data costs</t>
  </si>
  <si>
    <t>1 July 2019 - 30 Jun 2020</t>
  </si>
  <si>
    <t xml:space="preserve">Cancer Health Information Strategy Governances Board Meeting (CHIS) </t>
  </si>
  <si>
    <t>Timaru Town to Airport</t>
  </si>
  <si>
    <t>Napier Airport - Town - Napier Airport</t>
  </si>
  <si>
    <t>Wellington Airport - Town - Wellington Airport</t>
  </si>
  <si>
    <t>Napier</t>
  </si>
  <si>
    <t xml:space="preserve">Wellington Airport - Town - Wellington Airport </t>
  </si>
  <si>
    <t>Wellington Airport - Town</t>
  </si>
  <si>
    <t>Wellington Town</t>
  </si>
  <si>
    <t>IPAD cover with bluetooth keyboard for work purposes</t>
  </si>
  <si>
    <t>Mileage - 37.20kms@.76c p/km</t>
  </si>
  <si>
    <t>Mileage - 37.20kms@.72c p/km</t>
  </si>
  <si>
    <t>Not applicable - Ailsa did travel overseas in Sept last year but that was personal</t>
  </si>
  <si>
    <t>Mileage - 31.4kms@.76c p/km (return)</t>
  </si>
  <si>
    <t>Tamaki Response PSG Meeting</t>
  </si>
  <si>
    <t>Pat Snedden, Chairman, ADHB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</si>
</sst>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3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0" borderId="8" xfId="0" applyNumberFormat="1" applyFont="1" applyFill="1" applyBorder="1" applyAlignment="1" applyProtection="1">
      <alignment vertical="center"/>
      <protection locked="0"/>
    </xf>
    <xf numFmtId="0" fontId="15" fillId="11" borderId="12" xfId="0" applyFont="1" applyFill="1" applyBorder="1" applyAlignment="1" applyProtection="1">
      <alignment vertical="center" wrapText="1"/>
      <protection locked="0"/>
    </xf>
    <xf numFmtId="167" fontId="15" fillId="11" borderId="14" xfId="0" applyNumberFormat="1" applyFont="1" applyFill="1" applyBorder="1" applyAlignment="1" applyProtection="1">
      <alignment vertical="center"/>
      <protection locked="0"/>
    </xf>
    <xf numFmtId="164" fontId="15" fillId="11" borderId="15" xfId="0" applyNumberFormat="1" applyFont="1" applyFill="1" applyBorder="1" applyAlignment="1" applyProtection="1">
      <alignment vertical="center" wrapText="1"/>
      <protection locked="0"/>
    </xf>
    <xf numFmtId="0" fontId="15" fillId="11" borderId="15" xfId="0" applyFont="1" applyFill="1" applyBorder="1" applyAlignment="1" applyProtection="1">
      <alignment vertical="center" wrapText="1"/>
      <protection locked="0"/>
    </xf>
    <xf numFmtId="0" fontId="15" fillId="11" borderId="16" xfId="0" applyFont="1" applyFill="1" applyBorder="1" applyAlignment="1" applyProtection="1">
      <alignment vertical="center" wrapText="1"/>
      <protection locked="0"/>
    </xf>
    <xf numFmtId="167" fontId="15" fillId="11" borderId="17" xfId="0" applyNumberFormat="1" applyFont="1" applyFill="1" applyBorder="1" applyAlignment="1" applyProtection="1">
      <alignment vertical="center"/>
      <protection locked="0"/>
    </xf>
    <xf numFmtId="0" fontId="15" fillId="11" borderId="18" xfId="0" applyFont="1" applyFill="1" applyBorder="1" applyAlignment="1" applyProtection="1">
      <alignment vertical="center" wrapText="1"/>
      <protection locked="0"/>
    </xf>
    <xf numFmtId="0" fontId="15" fillId="11" borderId="19" xfId="0" applyFont="1" applyFill="1" applyBorder="1" applyAlignment="1" applyProtection="1">
      <alignment vertical="center" wrapText="1"/>
      <protection locked="0"/>
    </xf>
    <xf numFmtId="164" fontId="15" fillId="11" borderId="12" xfId="0" applyNumberFormat="1" applyFont="1" applyFill="1" applyBorder="1" applyAlignment="1" applyProtection="1">
      <alignment vertical="center" wrapText="1"/>
      <protection locked="0"/>
    </xf>
    <xf numFmtId="167" fontId="15" fillId="11" borderId="20" xfId="0" applyNumberFormat="1" applyFont="1" applyFill="1" applyBorder="1" applyAlignment="1" applyProtection="1">
      <alignment vertical="center"/>
      <protection locked="0"/>
    </xf>
    <xf numFmtId="0" fontId="15" fillId="11" borderId="21" xfId="0" applyFont="1" applyFill="1" applyBorder="1" applyAlignment="1" applyProtection="1">
      <alignment vertical="center" wrapText="1"/>
      <protection locked="0"/>
    </xf>
    <xf numFmtId="164" fontId="15" fillId="11" borderId="18" xfId="0" applyNumberFormat="1" applyFont="1" applyFill="1" applyBorder="1" applyAlignment="1" applyProtection="1">
      <alignment vertical="center" wrapText="1"/>
      <protection locked="0"/>
    </xf>
    <xf numFmtId="167" fontId="15" fillId="11" borderId="22" xfId="0" applyNumberFormat="1" applyFont="1" applyFill="1" applyBorder="1" applyAlignment="1" applyProtection="1">
      <alignment vertical="center"/>
      <protection locked="0"/>
    </xf>
    <xf numFmtId="0" fontId="15" fillId="11" borderId="23" xfId="0" applyFont="1" applyFill="1" applyBorder="1" applyAlignment="1" applyProtection="1">
      <alignment vertical="center" wrapText="1"/>
      <protection locked="0"/>
    </xf>
    <xf numFmtId="167" fontId="15" fillId="11" borderId="22" xfId="0" applyNumberFormat="1" applyFont="1" applyFill="1" applyBorder="1" applyAlignment="1" applyProtection="1">
      <alignment horizontal="right" vertical="center"/>
      <protection locked="0"/>
    </xf>
    <xf numFmtId="164" fontId="15" fillId="3" borderId="12" xfId="0" applyNumberFormat="1" applyFont="1" applyFill="1" applyBorder="1" applyAlignment="1" applyProtection="1">
      <alignment vertical="center" wrapText="1"/>
      <protection locked="0"/>
    </xf>
    <xf numFmtId="167" fontId="15" fillId="11" borderId="24" xfId="0" applyNumberFormat="1" applyFont="1" applyFill="1" applyBorder="1" applyAlignment="1" applyProtection="1">
      <alignment vertical="center"/>
      <protection locked="0"/>
    </xf>
    <xf numFmtId="164" fontId="15" fillId="11" borderId="25" xfId="0" applyNumberFormat="1" applyFont="1" applyFill="1" applyBorder="1" applyAlignment="1" applyProtection="1">
      <alignment vertical="center" wrapText="1"/>
      <protection locked="0"/>
    </xf>
    <xf numFmtId="0" fontId="15" fillId="11" borderId="25" xfId="0" applyFont="1" applyFill="1" applyBorder="1" applyAlignment="1" applyProtection="1">
      <alignment vertical="center" wrapText="1"/>
      <protection locked="0"/>
    </xf>
    <xf numFmtId="0" fontId="15" fillId="11" borderId="26" xfId="0" applyFont="1" applyFill="1" applyBorder="1" applyAlignment="1" applyProtection="1">
      <alignment vertical="center" wrapText="1"/>
      <protection locked="0"/>
    </xf>
    <xf numFmtId="164" fontId="15" fillId="11" borderId="0" xfId="0" applyNumberFormat="1" applyFont="1" applyFill="1" applyBorder="1" applyAlignment="1" applyProtection="1">
      <alignment vertical="center" wrapText="1"/>
      <protection locked="0"/>
    </xf>
    <xf numFmtId="164" fontId="15" fillId="11" borderId="27" xfId="0" applyNumberFormat="1" applyFont="1" applyFill="1" applyBorder="1" applyAlignment="1" applyProtection="1">
      <alignment vertical="center" wrapText="1"/>
      <protection locked="0"/>
    </xf>
    <xf numFmtId="0" fontId="15" fillId="11" borderId="0" xfId="0" applyFont="1" applyFill="1" applyBorder="1" applyAlignment="1" applyProtection="1">
      <alignment vertical="center" wrapText="1"/>
      <protection locked="0"/>
    </xf>
    <xf numFmtId="167" fontId="15" fillId="11" borderId="28" xfId="0" applyNumberFormat="1" applyFont="1" applyFill="1" applyBorder="1" applyAlignment="1" applyProtection="1">
      <alignment vertical="center"/>
      <protection locked="0"/>
    </xf>
    <xf numFmtId="0" fontId="15" fillId="11" borderId="27" xfId="0" applyFont="1" applyFill="1" applyBorder="1" applyAlignment="1" applyProtection="1">
      <alignment vertical="center" wrapText="1"/>
      <protection locked="0"/>
    </xf>
    <xf numFmtId="0" fontId="15" fillId="11" borderId="29" xfId="0" applyFont="1" applyFill="1" applyBorder="1" applyAlignment="1" applyProtection="1">
      <alignment vertical="center" wrapText="1"/>
      <protection locked="0"/>
    </xf>
    <xf numFmtId="167" fontId="15" fillId="11" borderId="30" xfId="0" applyNumberFormat="1" applyFont="1" applyFill="1" applyBorder="1" applyAlignment="1" applyProtection="1">
      <alignment vertical="center"/>
      <protection locked="0"/>
    </xf>
    <xf numFmtId="0" fontId="15" fillId="11" borderId="31" xfId="0" applyFont="1" applyFill="1" applyBorder="1" applyAlignment="1" applyProtection="1">
      <alignment vertical="center" wrapText="1"/>
      <protection locked="0"/>
    </xf>
    <xf numFmtId="167" fontId="15" fillId="11" borderId="32" xfId="0" applyNumberFormat="1" applyFont="1" applyFill="1" applyBorder="1" applyAlignment="1" applyProtection="1">
      <alignment vertical="center"/>
      <protection locked="0"/>
    </xf>
    <xf numFmtId="0" fontId="15" fillId="11" borderId="33" xfId="0" applyFont="1" applyFill="1" applyBorder="1" applyAlignment="1" applyProtection="1">
      <alignment vertical="center" wrapText="1"/>
      <protection locked="0"/>
    </xf>
    <xf numFmtId="0" fontId="15" fillId="11" borderId="34" xfId="0" applyFont="1" applyFill="1" applyBorder="1" applyAlignment="1" applyProtection="1">
      <alignment vertical="center" wrapText="1"/>
      <protection locked="0"/>
    </xf>
    <xf numFmtId="164" fontId="15" fillId="11" borderId="33"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11" borderId="4" xfId="0" applyFont="1" applyFill="1" applyBorder="1" applyAlignment="1" applyProtection="1">
      <alignment vertical="top" wrapText="1"/>
      <protection locked="0"/>
    </xf>
    <xf numFmtId="167" fontId="15" fillId="11" borderId="3" xfId="0" applyNumberFormat="1" applyFont="1" applyFill="1" applyBorder="1" applyAlignment="1" applyProtection="1">
      <alignment horizontal="right" vertical="center"/>
      <protection locked="0"/>
    </xf>
    <xf numFmtId="167" fontId="15" fillId="3" borderId="11" xfId="0" applyNumberFormat="1" applyFont="1" applyFill="1" applyBorder="1" applyAlignment="1" applyProtection="1">
      <alignment vertical="center"/>
      <protection locked="0"/>
    </xf>
    <xf numFmtId="0" fontId="15" fillId="3" borderId="12" xfId="0" applyFont="1" applyFill="1" applyBorder="1" applyAlignment="1" applyProtection="1">
      <alignment vertical="center" wrapText="1"/>
      <protection locked="0"/>
    </xf>
    <xf numFmtId="0" fontId="15" fillId="3" borderId="13"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37"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2"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207" t="s">
        <v>51</v>
      </c>
      <c r="B1" s="207"/>
      <c r="C1" s="207"/>
      <c r="D1" s="207"/>
      <c r="E1" s="207"/>
      <c r="F1" s="207"/>
      <c r="G1" s="46"/>
      <c r="H1" s="46"/>
      <c r="I1" s="46"/>
      <c r="J1" s="46"/>
      <c r="K1" s="46"/>
    </row>
    <row r="2" spans="1:11" ht="21" customHeight="1" x14ac:dyDescent="0.2">
      <c r="A2" s="4" t="s">
        <v>52</v>
      </c>
      <c r="B2" s="208" t="s">
        <v>169</v>
      </c>
      <c r="C2" s="208"/>
      <c r="D2" s="208"/>
      <c r="E2" s="208"/>
      <c r="F2" s="208"/>
      <c r="G2" s="46"/>
      <c r="H2" s="46"/>
      <c r="I2" s="46"/>
      <c r="J2" s="46"/>
      <c r="K2" s="46"/>
    </row>
    <row r="3" spans="1:11" ht="21" customHeight="1" x14ac:dyDescent="0.2">
      <c r="A3" s="4" t="s">
        <v>53</v>
      </c>
      <c r="B3" s="208" t="s">
        <v>170</v>
      </c>
      <c r="C3" s="208"/>
      <c r="D3" s="208"/>
      <c r="E3" s="208"/>
      <c r="F3" s="208"/>
      <c r="G3" s="46"/>
      <c r="H3" s="46"/>
      <c r="I3" s="46"/>
      <c r="J3" s="46"/>
      <c r="K3" s="46"/>
    </row>
    <row r="4" spans="1:11" ht="21" customHeight="1" x14ac:dyDescent="0.2">
      <c r="A4" s="4" t="s">
        <v>54</v>
      </c>
      <c r="B4" s="209">
        <v>43647</v>
      </c>
      <c r="C4" s="209"/>
      <c r="D4" s="209"/>
      <c r="E4" s="209"/>
      <c r="F4" s="209"/>
      <c r="G4" s="46"/>
      <c r="H4" s="46"/>
      <c r="I4" s="46"/>
      <c r="J4" s="46"/>
      <c r="K4" s="46"/>
    </row>
    <row r="5" spans="1:11" ht="21" customHeight="1" x14ac:dyDescent="0.2">
      <c r="A5" s="4" t="s">
        <v>55</v>
      </c>
      <c r="B5" s="209">
        <v>44012</v>
      </c>
      <c r="C5" s="209"/>
      <c r="D5" s="209"/>
      <c r="E5" s="209"/>
      <c r="F5" s="209"/>
      <c r="G5" s="46"/>
      <c r="H5" s="46"/>
      <c r="I5" s="46"/>
      <c r="J5" s="46"/>
      <c r="K5" s="46"/>
    </row>
    <row r="6" spans="1:11" ht="21" customHeight="1" x14ac:dyDescent="0.2">
      <c r="A6" s="4" t="s">
        <v>56</v>
      </c>
      <c r="B6" s="206" t="str">
        <f>IF(AND(Travel!B7&lt;&gt;A30,Hospitality!B7&lt;&gt;A30,'All other expenses'!B7&lt;&gt;A30,'Gifts and benefits'!B7&lt;&gt;A30),A31,IF(AND(Travel!B7=A30,Hospitality!B7=A30,'All other expenses'!B7=A30,'Gifts and benefits'!B7=A30),A33,A32))</f>
        <v>Data and totals have not yet been checked and confirmed for any sheet</v>
      </c>
      <c r="C6" s="206"/>
      <c r="D6" s="206"/>
      <c r="E6" s="206"/>
      <c r="F6" s="206"/>
      <c r="G6" s="34"/>
      <c r="H6" s="46"/>
      <c r="I6" s="46"/>
      <c r="J6" s="46"/>
      <c r="K6" s="46"/>
    </row>
    <row r="7" spans="1:11" ht="21" customHeight="1" x14ac:dyDescent="0.2">
      <c r="A7" s="4" t="s">
        <v>57</v>
      </c>
      <c r="B7" s="205" t="s">
        <v>89</v>
      </c>
      <c r="C7" s="205"/>
      <c r="D7" s="205"/>
      <c r="E7" s="205"/>
      <c r="F7" s="205"/>
      <c r="G7" s="34"/>
      <c r="H7" s="46"/>
      <c r="I7" s="46"/>
      <c r="J7" s="46"/>
      <c r="K7" s="46"/>
    </row>
    <row r="8" spans="1:11" ht="21" customHeight="1" x14ac:dyDescent="0.2">
      <c r="A8" s="4" t="s">
        <v>59</v>
      </c>
      <c r="B8" s="205" t="s">
        <v>272</v>
      </c>
      <c r="C8" s="205"/>
      <c r="D8" s="205"/>
      <c r="E8" s="205"/>
      <c r="F8" s="205"/>
      <c r="G8" s="34"/>
      <c r="H8" s="46"/>
      <c r="I8" s="46"/>
      <c r="J8" s="46"/>
      <c r="K8" s="46"/>
    </row>
    <row r="9" spans="1:11" ht="66.75" customHeight="1" x14ac:dyDescent="0.2">
      <c r="A9" s="204" t="s">
        <v>60</v>
      </c>
      <c r="B9" s="204"/>
      <c r="C9" s="204"/>
      <c r="D9" s="204"/>
      <c r="E9" s="204"/>
      <c r="F9" s="204"/>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12472.68</v>
      </c>
      <c r="C11" s="102" t="str">
        <f>IF(Travel!B6="",A34,Travel!B6)</f>
        <v>Not yet indicated</v>
      </c>
      <c r="D11" s="8"/>
      <c r="E11" s="10" t="s">
        <v>66</v>
      </c>
      <c r="F11" s="56">
        <f>'Gifts and benefits'!C25</f>
        <v>3</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benefits'!C26</f>
        <v>0</v>
      </c>
      <c r="G12" s="47"/>
      <c r="H12" s="47"/>
      <c r="I12" s="47"/>
      <c r="J12" s="47"/>
      <c r="K12" s="47"/>
    </row>
    <row r="13" spans="1:11" ht="27.75" customHeight="1" x14ac:dyDescent="0.2">
      <c r="A13" s="10" t="s">
        <v>68</v>
      </c>
      <c r="B13" s="94">
        <f>'All other expenses'!B23</f>
        <v>1336.6</v>
      </c>
      <c r="C13" s="102" t="str">
        <f>IF('All other expenses'!B6="",A34,'All other expenses'!B6)</f>
        <v>Not yet indicated</v>
      </c>
      <c r="D13" s="8"/>
      <c r="E13" s="10" t="s">
        <v>69</v>
      </c>
      <c r="F13" s="56">
        <f>'Gifts and benefits'!C27</f>
        <v>3</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Not yet indicated</v>
      </c>
      <c r="D15" s="8"/>
      <c r="E15" s="8"/>
      <c r="F15" s="58"/>
      <c r="G15" s="46"/>
      <c r="H15" s="46"/>
      <c r="I15" s="46"/>
      <c r="J15" s="46"/>
      <c r="K15" s="46"/>
    </row>
    <row r="16" spans="1:11" ht="27.75" customHeight="1" x14ac:dyDescent="0.2">
      <c r="A16" s="11" t="s">
        <v>71</v>
      </c>
      <c r="B16" s="96">
        <f>Travel!B130</f>
        <v>12128.130000000001</v>
      </c>
      <c r="C16" s="104" t="str">
        <f>C11</f>
        <v>Not yet indicated</v>
      </c>
      <c r="D16" s="59"/>
      <c r="E16" s="8"/>
      <c r="F16" s="60"/>
      <c r="G16" s="46"/>
      <c r="H16" s="46"/>
      <c r="I16" s="46"/>
      <c r="J16" s="46"/>
      <c r="K16" s="46"/>
    </row>
    <row r="17" spans="1:11" ht="27.75" customHeight="1" x14ac:dyDescent="0.2">
      <c r="A17" s="11" t="s">
        <v>72</v>
      </c>
      <c r="B17" s="96">
        <f>Travel!B146</f>
        <v>344.55000000000007</v>
      </c>
      <c r="C17" s="104" t="str">
        <f>C11</f>
        <v>Not yet indicated</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COUNT(Travel!B26:B129)</f>
        <v>69</v>
      </c>
      <c r="C56" s="111"/>
      <c r="D56" s="111">
        <f>COUNTIF(Travel!D26:D129,"*")</f>
        <v>68</v>
      </c>
      <c r="E56" s="112"/>
      <c r="F56" s="112" t="b">
        <f>MIN(B56,D56)=MAX(B56,D56)</f>
        <v>0</v>
      </c>
    </row>
    <row r="57" spans="1:11" hidden="1" x14ac:dyDescent="0.2">
      <c r="A57" s="122"/>
      <c r="B57" s="111">
        <f>COUNT(Travel!B134:B145)</f>
        <v>9</v>
      </c>
      <c r="C57" s="111"/>
      <c r="D57" s="111">
        <f>COUNTIF(Travel!D134:D145,"*")</f>
        <v>9</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expenses'!B11:B22)</f>
        <v>3</v>
      </c>
      <c r="C59" s="112"/>
      <c r="D59" s="112">
        <f>COUNTIF('All other expenses'!D11:D22,"*")</f>
        <v>2</v>
      </c>
      <c r="E59" s="112"/>
      <c r="F59" s="112" t="b">
        <f>MIN(B59,D59)=MAX(B59,D59)</f>
        <v>0</v>
      </c>
    </row>
    <row r="60" spans="1:11" hidden="1" x14ac:dyDescent="0.2">
      <c r="A60" s="123" t="s">
        <v>108</v>
      </c>
      <c r="B60" s="113">
        <f>COUNTIF('Gifts and benefits'!B11:B24,"*")</f>
        <v>3</v>
      </c>
      <c r="C60" s="113">
        <f>COUNTIF('Gifts and benefits'!C11:C24,"*")</f>
        <v>3</v>
      </c>
      <c r="D60" s="113"/>
      <c r="E60" s="113">
        <f>COUNTA('Gifts and benefits'!E11:E24)</f>
        <v>3</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86"/>
  <sheetViews>
    <sheetView zoomScaleNormal="100" workbookViewId="0">
      <selection activeCell="C141" sqref="C14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207" t="s">
        <v>109</v>
      </c>
      <c r="B1" s="207"/>
      <c r="C1" s="207"/>
      <c r="D1" s="207"/>
      <c r="E1" s="207"/>
      <c r="F1" s="46"/>
    </row>
    <row r="2" spans="1:6" ht="21" customHeight="1" x14ac:dyDescent="0.2">
      <c r="A2" s="4" t="s">
        <v>52</v>
      </c>
      <c r="B2" s="210" t="str">
        <f>'Summary and sign-off'!B2:F2</f>
        <v>Auckland District Health Board</v>
      </c>
      <c r="C2" s="210"/>
      <c r="D2" s="210"/>
      <c r="E2" s="210"/>
      <c r="F2" s="46"/>
    </row>
    <row r="3" spans="1:6" ht="21" customHeight="1" x14ac:dyDescent="0.2">
      <c r="A3" s="4" t="s">
        <v>110</v>
      </c>
      <c r="B3" s="210" t="str">
        <f>'Summary and sign-off'!B3:F3</f>
        <v>Ailsa Claire</v>
      </c>
      <c r="C3" s="210"/>
      <c r="D3" s="210"/>
      <c r="E3" s="210"/>
      <c r="F3" s="46"/>
    </row>
    <row r="4" spans="1:6" ht="21" customHeight="1" x14ac:dyDescent="0.2">
      <c r="A4" s="4" t="s">
        <v>111</v>
      </c>
      <c r="B4" s="210">
        <f>'Summary and sign-off'!B4:F4</f>
        <v>43647</v>
      </c>
      <c r="C4" s="210"/>
      <c r="D4" s="210"/>
      <c r="E4" s="210"/>
      <c r="F4" s="46"/>
    </row>
    <row r="5" spans="1:6" ht="21" customHeight="1" x14ac:dyDescent="0.2">
      <c r="A5" s="4" t="s">
        <v>112</v>
      </c>
      <c r="B5" s="210">
        <f>'Summary and sign-off'!B5:F5</f>
        <v>44012</v>
      </c>
      <c r="C5" s="210"/>
      <c r="D5" s="210"/>
      <c r="E5" s="210"/>
      <c r="F5" s="46"/>
    </row>
    <row r="6" spans="1:6" ht="21" customHeight="1" x14ac:dyDescent="0.2">
      <c r="A6" s="4" t="s">
        <v>113</v>
      </c>
      <c r="B6" s="205"/>
      <c r="C6" s="205"/>
      <c r="D6" s="205"/>
      <c r="E6" s="205"/>
      <c r="F6" s="46"/>
    </row>
    <row r="7" spans="1:6" ht="21" customHeight="1" x14ac:dyDescent="0.2">
      <c r="A7" s="4" t="s">
        <v>56</v>
      </c>
      <c r="B7" s="205"/>
      <c r="C7" s="205"/>
      <c r="D7" s="205"/>
      <c r="E7" s="205"/>
      <c r="F7" s="46"/>
    </row>
    <row r="8" spans="1:6" ht="36" customHeight="1" x14ac:dyDescent="0.2">
      <c r="A8" s="213" t="s">
        <v>114</v>
      </c>
      <c r="B8" s="214"/>
      <c r="C8" s="214"/>
      <c r="D8" s="214"/>
      <c r="E8" s="214"/>
      <c r="F8" s="22"/>
    </row>
    <row r="9" spans="1:6" ht="36" customHeight="1" x14ac:dyDescent="0.2">
      <c r="A9" s="215" t="s">
        <v>115</v>
      </c>
      <c r="B9" s="216"/>
      <c r="C9" s="216"/>
      <c r="D9" s="216"/>
      <c r="E9" s="216"/>
      <c r="F9" s="22"/>
    </row>
    <row r="10" spans="1:6" ht="24.75" customHeight="1" x14ac:dyDescent="0.2">
      <c r="A10" s="212" t="s">
        <v>116</v>
      </c>
      <c r="B10" s="217"/>
      <c r="C10" s="212"/>
      <c r="D10" s="212"/>
      <c r="E10" s="212"/>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3"/>
      <c r="B13" s="154"/>
      <c r="C13" s="198" t="s">
        <v>269</v>
      </c>
      <c r="D13" s="155"/>
      <c r="E13" s="156"/>
      <c r="F13" s="1"/>
    </row>
    <row r="14" spans="1:6" s="87" customFormat="1" x14ac:dyDescent="0.2">
      <c r="A14" s="153"/>
      <c r="B14" s="154"/>
      <c r="C14" s="155"/>
      <c r="D14" s="155"/>
      <c r="E14" s="156"/>
      <c r="F14" s="1"/>
    </row>
    <row r="15" spans="1:6" s="87" customFormat="1" x14ac:dyDescent="0.2">
      <c r="A15" s="153"/>
      <c r="B15" s="154"/>
      <c r="C15" s="155"/>
      <c r="D15" s="155"/>
      <c r="E15" s="156"/>
      <c r="F15" s="1"/>
    </row>
    <row r="16" spans="1:6" s="87" customFormat="1" x14ac:dyDescent="0.2">
      <c r="A16" s="153"/>
      <c r="B16" s="154"/>
      <c r="C16" s="155"/>
      <c r="D16" s="155"/>
      <c r="E16" s="156"/>
      <c r="F16" s="1"/>
    </row>
    <row r="17" spans="1:6" s="87" customFormat="1" x14ac:dyDescent="0.2">
      <c r="A17" s="153"/>
      <c r="B17" s="154"/>
      <c r="C17" s="155"/>
      <c r="D17" s="155"/>
      <c r="E17" s="156"/>
      <c r="F17" s="1"/>
    </row>
    <row r="18" spans="1:6" s="87" customFormat="1" ht="12.75" customHeight="1" x14ac:dyDescent="0.2">
      <c r="A18" s="153"/>
      <c r="B18" s="154"/>
      <c r="C18" s="155"/>
      <c r="D18" s="155"/>
      <c r="E18" s="156"/>
      <c r="F18" s="1"/>
    </row>
    <row r="19" spans="1:6" s="87" customFormat="1" x14ac:dyDescent="0.2">
      <c r="A19" s="157"/>
      <c r="B19" s="154"/>
      <c r="C19" s="155"/>
      <c r="D19" s="155"/>
      <c r="E19" s="156"/>
      <c r="F19" s="1"/>
    </row>
    <row r="20" spans="1:6" s="87" customFormat="1" x14ac:dyDescent="0.2">
      <c r="A20" s="157"/>
      <c r="B20" s="154"/>
      <c r="C20" s="155"/>
      <c r="D20" s="155"/>
      <c r="E20" s="156"/>
      <c r="F20" s="1"/>
    </row>
    <row r="21" spans="1:6" s="87" customFormat="1" hidden="1" x14ac:dyDescent="0.2">
      <c r="A21" s="143"/>
      <c r="B21" s="144"/>
      <c r="C21" s="145"/>
      <c r="D21" s="145"/>
      <c r="E21" s="146"/>
      <c r="F21" s="1"/>
    </row>
    <row r="22" spans="1:6" ht="19.5" customHeight="1" x14ac:dyDescent="0.2">
      <c r="A22" s="107" t="s">
        <v>122</v>
      </c>
      <c r="B22" s="108">
        <f>SUM(B12:B21)</f>
        <v>0</v>
      </c>
      <c r="C22" s="164" t="str">
        <f>IF(SUBTOTAL(3,B12:B21)=SUBTOTAL(103,B12:B21),'Summary and sign-off'!$A$48,'Summary and sign-off'!$A$49)</f>
        <v>Check - there are no hidden rows with data</v>
      </c>
      <c r="D22" s="211" t="str">
        <f>IF('Summary and sign-off'!F55='Summary and sign-off'!F54,'Summary and sign-off'!A51,'Summary and sign-off'!A50)</f>
        <v>Check - each entry provides sufficient information</v>
      </c>
      <c r="E22" s="211"/>
      <c r="F22" s="46"/>
    </row>
    <row r="23" spans="1:6" ht="10.5" customHeight="1" x14ac:dyDescent="0.2">
      <c r="A23" s="27"/>
      <c r="B23" s="22"/>
      <c r="C23" s="27"/>
      <c r="D23" s="27"/>
      <c r="E23" s="27"/>
      <c r="F23" s="27"/>
    </row>
    <row r="24" spans="1:6" ht="24.75" customHeight="1" x14ac:dyDescent="0.2">
      <c r="A24" s="212" t="s">
        <v>123</v>
      </c>
      <c r="B24" s="212"/>
      <c r="C24" s="212"/>
      <c r="D24" s="212"/>
      <c r="E24" s="212"/>
      <c r="F24" s="47"/>
    </row>
    <row r="25" spans="1:6" ht="27" customHeight="1" thickBot="1" x14ac:dyDescent="0.25">
      <c r="A25" s="35" t="s">
        <v>117</v>
      </c>
      <c r="B25" s="35" t="s">
        <v>62</v>
      </c>
      <c r="C25" s="35" t="s">
        <v>124</v>
      </c>
      <c r="D25" s="35" t="s">
        <v>120</v>
      </c>
      <c r="E25" s="35" t="s">
        <v>121</v>
      </c>
      <c r="F25" s="48"/>
    </row>
    <row r="26" spans="1:6" s="87" customFormat="1" hidden="1" x14ac:dyDescent="0.2">
      <c r="A26" s="165"/>
      <c r="B26" s="144"/>
      <c r="C26" s="145"/>
      <c r="D26" s="145"/>
      <c r="E26" s="146"/>
      <c r="F26" s="1"/>
    </row>
    <row r="27" spans="1:6" s="87" customFormat="1" x14ac:dyDescent="0.2">
      <c r="A27" s="189">
        <v>43664</v>
      </c>
      <c r="B27" s="187"/>
      <c r="C27" s="190" t="s">
        <v>174</v>
      </c>
      <c r="D27" s="190"/>
      <c r="E27" s="191" t="s">
        <v>176</v>
      </c>
      <c r="F27" s="1"/>
    </row>
    <row r="28" spans="1:6" s="87" customFormat="1" ht="25.5" x14ac:dyDescent="0.2">
      <c r="A28" s="192"/>
      <c r="B28" s="186">
        <v>560.66</v>
      </c>
      <c r="C28" s="188" t="s">
        <v>201</v>
      </c>
      <c r="D28" s="188" t="s">
        <v>177</v>
      </c>
      <c r="E28" s="193"/>
      <c r="F28" s="1"/>
    </row>
    <row r="29" spans="1:6" s="87" customFormat="1" x14ac:dyDescent="0.2">
      <c r="A29" s="192"/>
      <c r="B29" s="154">
        <v>26.78</v>
      </c>
      <c r="C29" s="188" t="s">
        <v>179</v>
      </c>
      <c r="D29" s="155" t="s">
        <v>268</v>
      </c>
      <c r="E29" s="193" t="s">
        <v>178</v>
      </c>
      <c r="F29" s="1"/>
    </row>
    <row r="30" spans="1:6" s="87" customFormat="1" x14ac:dyDescent="0.2">
      <c r="A30" s="192"/>
      <c r="B30" s="186">
        <v>21.3</v>
      </c>
      <c r="C30" s="188" t="s">
        <v>244</v>
      </c>
      <c r="D30" s="188" t="s">
        <v>245</v>
      </c>
      <c r="E30" s="193" t="s">
        <v>176</v>
      </c>
      <c r="F30" s="1"/>
    </row>
    <row r="31" spans="1:6" s="87" customFormat="1" ht="13.5" thickBot="1" x14ac:dyDescent="0.25">
      <c r="A31" s="194"/>
      <c r="B31" s="197">
        <v>44</v>
      </c>
      <c r="C31" s="195" t="s">
        <v>187</v>
      </c>
      <c r="D31" s="195" t="s">
        <v>188</v>
      </c>
      <c r="E31" s="196" t="s">
        <v>178</v>
      </c>
      <c r="F31" s="1"/>
    </row>
    <row r="32" spans="1:6" s="87" customFormat="1" ht="25.5" x14ac:dyDescent="0.2">
      <c r="A32" s="178">
        <v>43672</v>
      </c>
      <c r="B32" s="174">
        <v>1195.01</v>
      </c>
      <c r="C32" s="166" t="s">
        <v>180</v>
      </c>
      <c r="D32" s="166" t="s">
        <v>183</v>
      </c>
      <c r="E32" s="179" t="s">
        <v>181</v>
      </c>
      <c r="F32" s="1"/>
    </row>
    <row r="33" spans="1:6" s="87" customFormat="1" ht="25.5" x14ac:dyDescent="0.2">
      <c r="A33" s="180" t="s">
        <v>184</v>
      </c>
      <c r="B33" s="174">
        <v>398</v>
      </c>
      <c r="C33" s="166" t="s">
        <v>185</v>
      </c>
      <c r="D33" s="166" t="s">
        <v>200</v>
      </c>
      <c r="E33" s="179" t="s">
        <v>181</v>
      </c>
      <c r="F33" s="1"/>
    </row>
    <row r="34" spans="1:6" s="87" customFormat="1" x14ac:dyDescent="0.2">
      <c r="A34" s="180">
        <v>43676</v>
      </c>
      <c r="B34" s="174">
        <v>195</v>
      </c>
      <c r="C34" s="166" t="s">
        <v>198</v>
      </c>
      <c r="D34" s="166" t="s">
        <v>186</v>
      </c>
      <c r="E34" s="179" t="s">
        <v>182</v>
      </c>
      <c r="F34" s="1"/>
    </row>
    <row r="35" spans="1:6" s="87" customFormat="1" x14ac:dyDescent="0.2">
      <c r="A35" s="175">
        <v>43677</v>
      </c>
      <c r="B35" s="154">
        <v>0</v>
      </c>
      <c r="C35" s="155" t="s">
        <v>189</v>
      </c>
      <c r="D35" s="155" t="s">
        <v>190</v>
      </c>
      <c r="E35" s="176" t="s">
        <v>182</v>
      </c>
      <c r="F35" s="1"/>
    </row>
    <row r="36" spans="1:6" s="87" customFormat="1" x14ac:dyDescent="0.2">
      <c r="A36" s="175"/>
      <c r="B36" s="154">
        <v>26.78</v>
      </c>
      <c r="C36" s="155" t="s">
        <v>179</v>
      </c>
      <c r="D36" s="155" t="s">
        <v>268</v>
      </c>
      <c r="E36" s="176" t="s">
        <v>178</v>
      </c>
      <c r="F36" s="1"/>
    </row>
    <row r="37" spans="1:6" s="87" customFormat="1" x14ac:dyDescent="0.2">
      <c r="A37" s="175"/>
      <c r="B37" s="154">
        <v>61.6</v>
      </c>
      <c r="C37" s="155" t="s">
        <v>259</v>
      </c>
      <c r="D37" s="155" t="s">
        <v>245</v>
      </c>
      <c r="E37" s="176" t="s">
        <v>181</v>
      </c>
      <c r="F37" s="1"/>
    </row>
    <row r="38" spans="1:6" s="87" customFormat="1" x14ac:dyDescent="0.2">
      <c r="A38" s="175"/>
      <c r="B38" s="154">
        <v>77</v>
      </c>
      <c r="C38" s="155" t="s">
        <v>261</v>
      </c>
      <c r="D38" s="155" t="s">
        <v>245</v>
      </c>
      <c r="E38" s="176" t="s">
        <v>182</v>
      </c>
      <c r="F38" s="1"/>
    </row>
    <row r="39" spans="1:6" s="87" customFormat="1" x14ac:dyDescent="0.2">
      <c r="A39" s="175"/>
      <c r="B39" s="154">
        <v>98</v>
      </c>
      <c r="C39" s="155" t="s">
        <v>187</v>
      </c>
      <c r="D39" s="155" t="s">
        <v>188</v>
      </c>
      <c r="E39" s="176" t="s">
        <v>178</v>
      </c>
      <c r="F39" s="1"/>
    </row>
    <row r="40" spans="1:6" s="87" customFormat="1" ht="13.5" thickBot="1" x14ac:dyDescent="0.25">
      <c r="A40" s="171"/>
      <c r="B40" s="177"/>
      <c r="C40" s="172"/>
      <c r="D40" s="172"/>
      <c r="E40" s="173"/>
      <c r="F40" s="1"/>
    </row>
    <row r="41" spans="1:6" s="87" customFormat="1" x14ac:dyDescent="0.2">
      <c r="A41" s="167">
        <v>43684</v>
      </c>
      <c r="B41" s="168"/>
      <c r="C41" s="169" t="s">
        <v>193</v>
      </c>
      <c r="D41" s="169"/>
      <c r="E41" s="170" t="s">
        <v>182</v>
      </c>
      <c r="F41" s="1"/>
    </row>
    <row r="42" spans="1:6" s="87" customFormat="1" ht="25.5" x14ac:dyDescent="0.2">
      <c r="A42" s="178">
        <v>43685</v>
      </c>
      <c r="B42" s="174"/>
      <c r="C42" s="166" t="s">
        <v>194</v>
      </c>
      <c r="D42" s="166"/>
      <c r="E42" s="179" t="s">
        <v>182</v>
      </c>
      <c r="F42" s="1"/>
    </row>
    <row r="43" spans="1:6" s="87" customFormat="1" x14ac:dyDescent="0.2">
      <c r="A43" s="178">
        <v>43686</v>
      </c>
      <c r="B43" s="174"/>
      <c r="C43" s="166" t="s">
        <v>195</v>
      </c>
      <c r="D43" s="166"/>
      <c r="E43" s="179" t="s">
        <v>182</v>
      </c>
      <c r="F43" s="1"/>
    </row>
    <row r="44" spans="1:6" s="87" customFormat="1" x14ac:dyDescent="0.2">
      <c r="A44" s="178"/>
      <c r="B44" s="174">
        <v>245</v>
      </c>
      <c r="C44" s="166" t="s">
        <v>199</v>
      </c>
      <c r="D44" s="166" t="s">
        <v>175</v>
      </c>
      <c r="E44" s="179" t="s">
        <v>197</v>
      </c>
      <c r="F44" s="1"/>
    </row>
    <row r="45" spans="1:6" s="87" customFormat="1" x14ac:dyDescent="0.2">
      <c r="A45" s="178"/>
      <c r="B45" s="174">
        <v>540</v>
      </c>
      <c r="C45" s="166" t="s">
        <v>198</v>
      </c>
      <c r="D45" s="166" t="s">
        <v>196</v>
      </c>
      <c r="E45" s="179" t="s">
        <v>182</v>
      </c>
      <c r="F45" s="1"/>
    </row>
    <row r="46" spans="1:6" s="87" customFormat="1" x14ac:dyDescent="0.2">
      <c r="A46" s="178"/>
      <c r="B46" s="154">
        <v>26.78</v>
      </c>
      <c r="C46" s="155" t="s">
        <v>179</v>
      </c>
      <c r="D46" s="155" t="s">
        <v>268</v>
      </c>
      <c r="E46" s="179" t="s">
        <v>178</v>
      </c>
      <c r="F46" s="1"/>
    </row>
    <row r="47" spans="1:6" s="87" customFormat="1" x14ac:dyDescent="0.2">
      <c r="A47" s="178"/>
      <c r="B47" s="174">
        <v>78.3</v>
      </c>
      <c r="C47" s="155" t="s">
        <v>263</v>
      </c>
      <c r="D47" s="155" t="s">
        <v>245</v>
      </c>
      <c r="E47" s="179" t="s">
        <v>182</v>
      </c>
      <c r="F47" s="1"/>
    </row>
    <row r="48" spans="1:6" s="87" customFormat="1" x14ac:dyDescent="0.2">
      <c r="A48" s="178"/>
      <c r="B48" s="174">
        <v>94</v>
      </c>
      <c r="C48" s="155" t="s">
        <v>187</v>
      </c>
      <c r="D48" s="155" t="s">
        <v>188</v>
      </c>
      <c r="E48" s="179" t="s">
        <v>178</v>
      </c>
      <c r="F48" s="1"/>
    </row>
    <row r="49" spans="1:6" s="87" customFormat="1" ht="13.5" thickBot="1" x14ac:dyDescent="0.25">
      <c r="A49" s="182"/>
      <c r="B49" s="183"/>
      <c r="C49" s="184"/>
      <c r="D49" s="184"/>
      <c r="E49" s="185"/>
      <c r="F49" s="1"/>
    </row>
    <row r="50" spans="1:6" s="87" customFormat="1" x14ac:dyDescent="0.2">
      <c r="A50" s="167">
        <v>43698</v>
      </c>
      <c r="B50" s="168"/>
      <c r="C50" s="169" t="s">
        <v>204</v>
      </c>
      <c r="D50" s="169"/>
      <c r="E50" s="170" t="s">
        <v>205</v>
      </c>
      <c r="F50" s="1"/>
    </row>
    <row r="51" spans="1:6" s="87" customFormat="1" x14ac:dyDescent="0.2">
      <c r="A51" s="178">
        <v>43699</v>
      </c>
      <c r="B51" s="174"/>
      <c r="C51" s="166" t="s">
        <v>207</v>
      </c>
      <c r="D51" s="166"/>
      <c r="E51" s="179" t="s">
        <v>182</v>
      </c>
      <c r="F51" s="1"/>
    </row>
    <row r="52" spans="1:6" s="87" customFormat="1" x14ac:dyDescent="0.2">
      <c r="A52" s="178">
        <v>43700</v>
      </c>
      <c r="B52" s="174"/>
      <c r="C52" s="166" t="s">
        <v>208</v>
      </c>
      <c r="D52" s="166"/>
      <c r="E52" s="179" t="s">
        <v>182</v>
      </c>
      <c r="F52" s="1"/>
    </row>
    <row r="53" spans="1:6" s="87" customFormat="1" ht="25.5" x14ac:dyDescent="0.2">
      <c r="A53" s="178"/>
      <c r="B53" s="174">
        <v>457.56</v>
      </c>
      <c r="C53" s="166" t="s">
        <v>206</v>
      </c>
      <c r="D53" s="166" t="s">
        <v>210</v>
      </c>
      <c r="E53" s="179" t="s">
        <v>206</v>
      </c>
      <c r="F53" s="1"/>
    </row>
    <row r="54" spans="1:6" s="87" customFormat="1" x14ac:dyDescent="0.2">
      <c r="A54" s="178"/>
      <c r="B54" s="174">
        <v>159</v>
      </c>
      <c r="C54" s="166" t="s">
        <v>212</v>
      </c>
      <c r="D54" s="166" t="s">
        <v>213</v>
      </c>
      <c r="E54" s="179" t="s">
        <v>212</v>
      </c>
      <c r="F54" s="1"/>
    </row>
    <row r="55" spans="1:6" s="87" customFormat="1" ht="25.5" x14ac:dyDescent="0.2">
      <c r="A55" s="178">
        <v>43698</v>
      </c>
      <c r="B55" s="174">
        <v>165</v>
      </c>
      <c r="C55" s="166" t="s">
        <v>198</v>
      </c>
      <c r="D55" s="166" t="s">
        <v>209</v>
      </c>
      <c r="E55" s="179" t="s">
        <v>182</v>
      </c>
      <c r="F55" s="1"/>
    </row>
    <row r="56" spans="1:6" s="87" customFormat="1" x14ac:dyDescent="0.2">
      <c r="A56" s="178">
        <v>43699</v>
      </c>
      <c r="B56" s="174">
        <v>175</v>
      </c>
      <c r="C56" s="166" t="s">
        <v>198</v>
      </c>
      <c r="D56" s="166" t="s">
        <v>211</v>
      </c>
      <c r="E56" s="179" t="s">
        <v>182</v>
      </c>
      <c r="F56" s="1"/>
    </row>
    <row r="57" spans="1:6" s="87" customFormat="1" x14ac:dyDescent="0.2">
      <c r="A57" s="178"/>
      <c r="B57" s="174">
        <v>160.69999999999999</v>
      </c>
      <c r="C57" s="166" t="s">
        <v>260</v>
      </c>
      <c r="D57" s="155" t="s">
        <v>245</v>
      </c>
      <c r="E57" s="179" t="s">
        <v>262</v>
      </c>
      <c r="F57" s="1"/>
    </row>
    <row r="58" spans="1:6" s="87" customFormat="1" x14ac:dyDescent="0.2">
      <c r="A58" s="178"/>
      <c r="B58" s="174">
        <v>65.3</v>
      </c>
      <c r="C58" s="166" t="s">
        <v>261</v>
      </c>
      <c r="D58" s="155" t="s">
        <v>245</v>
      </c>
      <c r="E58" s="179" t="s">
        <v>182</v>
      </c>
      <c r="F58" s="1"/>
    </row>
    <row r="59" spans="1:6" s="87" customFormat="1" x14ac:dyDescent="0.2">
      <c r="A59" s="178"/>
      <c r="B59" s="154">
        <v>26.78</v>
      </c>
      <c r="C59" s="155" t="s">
        <v>179</v>
      </c>
      <c r="D59" s="155" t="s">
        <v>268</v>
      </c>
      <c r="E59" s="179" t="s">
        <v>178</v>
      </c>
      <c r="F59" s="1"/>
    </row>
    <row r="60" spans="1:6" s="87" customFormat="1" x14ac:dyDescent="0.2">
      <c r="A60" s="178"/>
      <c r="B60" s="154">
        <v>94</v>
      </c>
      <c r="C60" s="155" t="s">
        <v>187</v>
      </c>
      <c r="D60" s="155" t="s">
        <v>188</v>
      </c>
      <c r="E60" s="179" t="s">
        <v>178</v>
      </c>
      <c r="F60" s="1"/>
    </row>
    <row r="61" spans="1:6" s="87" customFormat="1" ht="13.5" thickBot="1" x14ac:dyDescent="0.25">
      <c r="A61" s="182"/>
      <c r="B61" s="183"/>
      <c r="C61" s="184"/>
      <c r="D61" s="184"/>
      <c r="E61" s="185"/>
      <c r="F61" s="1"/>
    </row>
    <row r="62" spans="1:6" s="87" customFormat="1" x14ac:dyDescent="0.2">
      <c r="A62" s="167">
        <v>43752</v>
      </c>
      <c r="B62" s="168"/>
      <c r="C62" s="169" t="s">
        <v>258</v>
      </c>
      <c r="D62" s="169"/>
      <c r="E62" s="170" t="s">
        <v>182</v>
      </c>
      <c r="F62" s="1"/>
    </row>
    <row r="63" spans="1:6" s="87" customFormat="1" x14ac:dyDescent="0.2">
      <c r="A63" s="178"/>
      <c r="B63" s="174">
        <v>256</v>
      </c>
      <c r="C63" s="166" t="s">
        <v>212</v>
      </c>
      <c r="D63" s="166" t="s">
        <v>175</v>
      </c>
      <c r="E63" s="179" t="s">
        <v>212</v>
      </c>
      <c r="F63" s="1"/>
    </row>
    <row r="64" spans="1:6" s="87" customFormat="1" x14ac:dyDescent="0.2">
      <c r="A64" s="178"/>
      <c r="B64" s="174">
        <v>140.1</v>
      </c>
      <c r="C64" s="166" t="s">
        <v>214</v>
      </c>
      <c r="D64" s="166" t="s">
        <v>196</v>
      </c>
      <c r="E64" s="179" t="s">
        <v>182</v>
      </c>
      <c r="F64" s="1"/>
    </row>
    <row r="65" spans="1:6" s="87" customFormat="1" x14ac:dyDescent="0.2">
      <c r="A65" s="178"/>
      <c r="B65" s="174">
        <v>100.4</v>
      </c>
      <c r="C65" s="166" t="s">
        <v>261</v>
      </c>
      <c r="D65" s="155" t="s">
        <v>245</v>
      </c>
      <c r="E65" s="179" t="s">
        <v>182</v>
      </c>
      <c r="F65" s="1"/>
    </row>
    <row r="66" spans="1:6" s="87" customFormat="1" x14ac:dyDescent="0.2">
      <c r="A66" s="178"/>
      <c r="B66" s="174">
        <v>120</v>
      </c>
      <c r="C66" s="155" t="s">
        <v>187</v>
      </c>
      <c r="D66" s="155" t="s">
        <v>188</v>
      </c>
      <c r="E66" s="179" t="s">
        <v>178</v>
      </c>
      <c r="F66" s="1"/>
    </row>
    <row r="67" spans="1:6" s="87" customFormat="1" ht="13.5" thickBot="1" x14ac:dyDescent="0.25">
      <c r="A67" s="182"/>
      <c r="B67" s="183"/>
      <c r="C67" s="184"/>
      <c r="D67" s="184"/>
      <c r="E67" s="185"/>
      <c r="F67" s="1"/>
    </row>
    <row r="68" spans="1:6" s="87" customFormat="1" x14ac:dyDescent="0.2">
      <c r="A68" s="167">
        <v>43760</v>
      </c>
      <c r="B68" s="168"/>
      <c r="C68" s="169" t="s">
        <v>215</v>
      </c>
      <c r="D68" s="169"/>
      <c r="E68" s="170" t="s">
        <v>216</v>
      </c>
      <c r="F68" s="1"/>
    </row>
    <row r="69" spans="1:6" s="87" customFormat="1" x14ac:dyDescent="0.2">
      <c r="A69" s="178"/>
      <c r="B69" s="154">
        <v>622</v>
      </c>
      <c r="C69" s="166" t="s">
        <v>217</v>
      </c>
      <c r="D69" s="166" t="s">
        <v>175</v>
      </c>
      <c r="E69" s="179"/>
      <c r="F69" s="1"/>
    </row>
    <row r="70" spans="1:6" s="87" customFormat="1" x14ac:dyDescent="0.2">
      <c r="A70" s="178"/>
      <c r="B70" s="174">
        <v>180</v>
      </c>
      <c r="C70" s="166" t="s">
        <v>198</v>
      </c>
      <c r="D70" s="166" t="s">
        <v>211</v>
      </c>
      <c r="E70" s="179" t="s">
        <v>182</v>
      </c>
      <c r="F70" s="1"/>
    </row>
    <row r="71" spans="1:6" s="87" customFormat="1" x14ac:dyDescent="0.2">
      <c r="A71" s="178"/>
      <c r="B71" s="174">
        <v>80</v>
      </c>
      <c r="C71" s="155" t="s">
        <v>187</v>
      </c>
      <c r="D71" s="155" t="s">
        <v>188</v>
      </c>
      <c r="E71" s="179" t="s">
        <v>178</v>
      </c>
      <c r="F71" s="1"/>
    </row>
    <row r="72" spans="1:6" s="87" customFormat="1" x14ac:dyDescent="0.2">
      <c r="A72" s="178"/>
      <c r="B72" s="174">
        <v>70.900000000000006</v>
      </c>
      <c r="C72" s="166" t="s">
        <v>261</v>
      </c>
      <c r="D72" s="155" t="s">
        <v>245</v>
      </c>
      <c r="E72" s="179" t="s">
        <v>182</v>
      </c>
      <c r="F72" s="1"/>
    </row>
    <row r="73" spans="1:6" s="87" customFormat="1" x14ac:dyDescent="0.2">
      <c r="A73" s="178"/>
      <c r="B73" s="154">
        <v>26.78</v>
      </c>
      <c r="C73" s="155" t="s">
        <v>179</v>
      </c>
      <c r="D73" s="155" t="s">
        <v>268</v>
      </c>
      <c r="E73" s="179" t="s">
        <v>178</v>
      </c>
      <c r="F73" s="1"/>
    </row>
    <row r="74" spans="1:6" s="87" customFormat="1" ht="13.5" thickBot="1" x14ac:dyDescent="0.25">
      <c r="A74" s="182"/>
      <c r="B74" s="183"/>
      <c r="C74" s="184"/>
      <c r="D74" s="184"/>
      <c r="E74" s="185"/>
      <c r="F74" s="1"/>
    </row>
    <row r="75" spans="1:6" s="87" customFormat="1" x14ac:dyDescent="0.2">
      <c r="A75" s="167">
        <v>43763</v>
      </c>
      <c r="B75" s="168"/>
      <c r="C75" s="169" t="s">
        <v>218</v>
      </c>
      <c r="D75" s="169"/>
      <c r="E75" s="170" t="s">
        <v>182</v>
      </c>
      <c r="F75" s="1"/>
    </row>
    <row r="76" spans="1:6" s="87" customFormat="1" x14ac:dyDescent="0.2">
      <c r="A76" s="178"/>
      <c r="B76" s="154">
        <v>324</v>
      </c>
      <c r="C76" s="166" t="s">
        <v>217</v>
      </c>
      <c r="D76" s="166" t="s">
        <v>175</v>
      </c>
      <c r="E76" s="179"/>
      <c r="F76" s="1"/>
    </row>
    <row r="77" spans="1:6" s="87" customFormat="1" x14ac:dyDescent="0.2">
      <c r="A77" s="178"/>
      <c r="B77" s="154">
        <v>44</v>
      </c>
      <c r="C77" s="155" t="s">
        <v>187</v>
      </c>
      <c r="D77" s="155" t="s">
        <v>188</v>
      </c>
      <c r="E77" s="179" t="s">
        <v>178</v>
      </c>
      <c r="F77" s="1"/>
    </row>
    <row r="78" spans="1:6" s="87" customFormat="1" x14ac:dyDescent="0.2">
      <c r="A78" s="178"/>
      <c r="B78" s="154">
        <v>41.4</v>
      </c>
      <c r="C78" s="166" t="s">
        <v>264</v>
      </c>
      <c r="D78" s="155" t="s">
        <v>245</v>
      </c>
      <c r="E78" s="179" t="s">
        <v>182</v>
      </c>
      <c r="F78" s="1"/>
    </row>
    <row r="79" spans="1:6" s="87" customFormat="1" x14ac:dyDescent="0.2">
      <c r="A79" s="178"/>
      <c r="B79" s="154">
        <v>26.78</v>
      </c>
      <c r="C79" s="155" t="s">
        <v>179</v>
      </c>
      <c r="D79" s="155" t="s">
        <v>268</v>
      </c>
      <c r="E79" s="179" t="s">
        <v>178</v>
      </c>
      <c r="F79" s="1"/>
    </row>
    <row r="80" spans="1:6" s="87" customFormat="1" ht="13.5" thickBot="1" x14ac:dyDescent="0.25">
      <c r="A80" s="182"/>
      <c r="B80" s="183"/>
      <c r="C80" s="184"/>
      <c r="D80" s="184"/>
      <c r="E80" s="185"/>
      <c r="F80" s="1"/>
    </row>
    <row r="81" spans="1:6" s="87" customFormat="1" x14ac:dyDescent="0.2">
      <c r="A81" s="167">
        <v>43767</v>
      </c>
      <c r="B81" s="168"/>
      <c r="C81" s="169" t="s">
        <v>219</v>
      </c>
      <c r="D81" s="169"/>
      <c r="E81" s="170" t="s">
        <v>182</v>
      </c>
      <c r="F81" s="1"/>
    </row>
    <row r="82" spans="1:6" s="87" customFormat="1" x14ac:dyDescent="0.2">
      <c r="A82" s="178">
        <v>43768</v>
      </c>
      <c r="B82" s="174"/>
      <c r="C82" s="166" t="s">
        <v>219</v>
      </c>
      <c r="D82" s="166"/>
      <c r="E82" s="179" t="s">
        <v>182</v>
      </c>
      <c r="F82" s="1"/>
    </row>
    <row r="83" spans="1:6" s="87" customFormat="1" x14ac:dyDescent="0.2">
      <c r="A83" s="178"/>
      <c r="B83" s="174">
        <v>577.02</v>
      </c>
      <c r="C83" s="166" t="s">
        <v>217</v>
      </c>
      <c r="D83" s="166" t="s">
        <v>175</v>
      </c>
      <c r="E83" s="179"/>
      <c r="F83" s="1"/>
    </row>
    <row r="84" spans="1:6" s="87" customFormat="1" x14ac:dyDescent="0.2">
      <c r="A84" s="178"/>
      <c r="B84" s="174">
        <v>215.1</v>
      </c>
      <c r="C84" s="166" t="s">
        <v>222</v>
      </c>
      <c r="D84" s="166" t="s">
        <v>211</v>
      </c>
      <c r="E84" s="179" t="s">
        <v>182</v>
      </c>
      <c r="F84" s="1"/>
    </row>
    <row r="85" spans="1:6" s="87" customFormat="1" x14ac:dyDescent="0.2">
      <c r="A85" s="178"/>
      <c r="B85" s="174">
        <v>35.200000000000003</v>
      </c>
      <c r="C85" s="166" t="s">
        <v>265</v>
      </c>
      <c r="D85" s="155" t="s">
        <v>245</v>
      </c>
      <c r="E85" s="179" t="s">
        <v>182</v>
      </c>
      <c r="F85" s="1"/>
    </row>
    <row r="86" spans="1:6" s="87" customFormat="1" x14ac:dyDescent="0.2">
      <c r="A86" s="178"/>
      <c r="B86" s="174">
        <v>80</v>
      </c>
      <c r="C86" s="155" t="s">
        <v>187</v>
      </c>
      <c r="D86" s="155" t="s">
        <v>188</v>
      </c>
      <c r="E86" s="179" t="s">
        <v>178</v>
      </c>
      <c r="F86" s="1"/>
    </row>
    <row r="87" spans="1:6" s="87" customFormat="1" x14ac:dyDescent="0.2">
      <c r="A87" s="178"/>
      <c r="B87" s="154">
        <v>26.78</v>
      </c>
      <c r="C87" s="155" t="s">
        <v>179</v>
      </c>
      <c r="D87" s="155" t="s">
        <v>268</v>
      </c>
      <c r="E87" s="179" t="s">
        <v>178</v>
      </c>
      <c r="F87" s="1"/>
    </row>
    <row r="88" spans="1:6" s="87" customFormat="1" ht="13.5" thickBot="1" x14ac:dyDescent="0.25">
      <c r="A88" s="182"/>
      <c r="B88" s="183"/>
      <c r="C88" s="172"/>
      <c r="D88" s="184"/>
      <c r="E88" s="185"/>
      <c r="F88" s="1"/>
    </row>
    <row r="89" spans="1:6" s="87" customFormat="1" x14ac:dyDescent="0.2">
      <c r="A89" s="167">
        <v>43776</v>
      </c>
      <c r="B89" s="168"/>
      <c r="C89" s="169" t="s">
        <v>223</v>
      </c>
      <c r="D89" s="169"/>
      <c r="E89" s="170" t="s">
        <v>182</v>
      </c>
      <c r="F89" s="1"/>
    </row>
    <row r="90" spans="1:6" s="87" customFormat="1" ht="25.5" x14ac:dyDescent="0.2">
      <c r="A90" s="178">
        <v>43777</v>
      </c>
      <c r="B90" s="174"/>
      <c r="C90" s="166" t="s">
        <v>224</v>
      </c>
      <c r="D90" s="166"/>
      <c r="E90" s="179" t="s">
        <v>182</v>
      </c>
      <c r="F90" s="1"/>
    </row>
    <row r="91" spans="1:6" s="87" customFormat="1" x14ac:dyDescent="0.2">
      <c r="A91" s="178"/>
      <c r="B91" s="174">
        <v>294</v>
      </c>
      <c r="C91" s="166" t="s">
        <v>217</v>
      </c>
      <c r="D91" s="166" t="s">
        <v>175</v>
      </c>
      <c r="E91" s="179"/>
      <c r="F91" s="1"/>
    </row>
    <row r="92" spans="1:6" s="87" customFormat="1" x14ac:dyDescent="0.2">
      <c r="A92" s="178"/>
      <c r="B92" s="174">
        <v>180</v>
      </c>
      <c r="C92" s="166" t="s">
        <v>198</v>
      </c>
      <c r="D92" s="166" t="s">
        <v>211</v>
      </c>
      <c r="E92" s="179" t="s">
        <v>182</v>
      </c>
      <c r="F92" s="1"/>
    </row>
    <row r="93" spans="1:6" s="87" customFormat="1" x14ac:dyDescent="0.2">
      <c r="A93" s="178"/>
      <c r="B93" s="174">
        <v>86.9</v>
      </c>
      <c r="C93" s="166" t="s">
        <v>261</v>
      </c>
      <c r="D93" s="155" t="s">
        <v>245</v>
      </c>
      <c r="E93" s="179" t="s">
        <v>182</v>
      </c>
      <c r="F93" s="1"/>
    </row>
    <row r="94" spans="1:6" s="87" customFormat="1" x14ac:dyDescent="0.2">
      <c r="A94" s="178"/>
      <c r="B94" s="174">
        <v>80</v>
      </c>
      <c r="C94" s="155" t="s">
        <v>187</v>
      </c>
      <c r="D94" s="155" t="s">
        <v>188</v>
      </c>
      <c r="E94" s="179" t="s">
        <v>178</v>
      </c>
      <c r="F94" s="1"/>
    </row>
    <row r="95" spans="1:6" s="87" customFormat="1" x14ac:dyDescent="0.2">
      <c r="A95" s="178"/>
      <c r="B95" s="154">
        <v>26.78</v>
      </c>
      <c r="C95" s="155" t="s">
        <v>179</v>
      </c>
      <c r="D95" s="155" t="s">
        <v>268</v>
      </c>
      <c r="E95" s="179" t="s">
        <v>178</v>
      </c>
      <c r="F95" s="1"/>
    </row>
    <row r="96" spans="1:6" s="87" customFormat="1" ht="13.5" thickBot="1" x14ac:dyDescent="0.25">
      <c r="A96" s="182"/>
      <c r="B96" s="183"/>
      <c r="C96" s="172"/>
      <c r="D96" s="184"/>
      <c r="E96" s="185"/>
      <c r="F96" s="1"/>
    </row>
    <row r="97" spans="1:6" s="87" customFormat="1" x14ac:dyDescent="0.2">
      <c r="A97" s="167">
        <v>43797</v>
      </c>
      <c r="B97" s="168"/>
      <c r="C97" s="169" t="s">
        <v>207</v>
      </c>
      <c r="D97" s="169"/>
      <c r="E97" s="170" t="s">
        <v>182</v>
      </c>
      <c r="F97" s="1"/>
    </row>
    <row r="98" spans="1:6" s="87" customFormat="1" x14ac:dyDescent="0.2">
      <c r="A98" s="178">
        <v>43798</v>
      </c>
      <c r="B98" s="174"/>
      <c r="C98" s="166" t="s">
        <v>228</v>
      </c>
      <c r="D98" s="166"/>
      <c r="E98" s="179" t="s">
        <v>182</v>
      </c>
      <c r="F98" s="1"/>
    </row>
    <row r="99" spans="1:6" s="87" customFormat="1" x14ac:dyDescent="0.2">
      <c r="A99" s="178"/>
      <c r="B99" s="174">
        <v>222</v>
      </c>
      <c r="C99" s="166" t="s">
        <v>217</v>
      </c>
      <c r="D99" s="166" t="s">
        <v>175</v>
      </c>
      <c r="E99" s="179"/>
      <c r="F99" s="1"/>
    </row>
    <row r="100" spans="1:6" s="87" customFormat="1" x14ac:dyDescent="0.2">
      <c r="A100" s="178"/>
      <c r="B100" s="174">
        <v>274.5</v>
      </c>
      <c r="C100" s="166" t="s">
        <v>229</v>
      </c>
      <c r="D100" s="166" t="s">
        <v>211</v>
      </c>
      <c r="E100" s="179" t="s">
        <v>182</v>
      </c>
      <c r="F100" s="1"/>
    </row>
    <row r="101" spans="1:6" s="87" customFormat="1" x14ac:dyDescent="0.2">
      <c r="A101" s="178"/>
      <c r="B101" s="174">
        <v>52.1</v>
      </c>
      <c r="C101" s="166" t="s">
        <v>261</v>
      </c>
      <c r="D101" s="155" t="s">
        <v>245</v>
      </c>
      <c r="E101" s="179" t="s">
        <v>182</v>
      </c>
      <c r="F101" s="1"/>
    </row>
    <row r="102" spans="1:6" s="87" customFormat="1" x14ac:dyDescent="0.2">
      <c r="A102" s="178"/>
      <c r="B102" s="174">
        <v>80</v>
      </c>
      <c r="C102" s="155" t="s">
        <v>187</v>
      </c>
      <c r="D102" s="155" t="s">
        <v>188</v>
      </c>
      <c r="E102" s="179" t="s">
        <v>178</v>
      </c>
      <c r="F102" s="1"/>
    </row>
    <row r="103" spans="1:6" s="87" customFormat="1" x14ac:dyDescent="0.2">
      <c r="A103" s="178"/>
      <c r="B103" s="154">
        <v>26.78</v>
      </c>
      <c r="C103" s="155" t="s">
        <v>179</v>
      </c>
      <c r="D103" s="155" t="s">
        <v>268</v>
      </c>
      <c r="E103" s="179" t="s">
        <v>178</v>
      </c>
      <c r="F103" s="1"/>
    </row>
    <row r="104" spans="1:6" s="87" customFormat="1" ht="13.5" thickBot="1" x14ac:dyDescent="0.25">
      <c r="A104" s="182"/>
      <c r="B104" s="183"/>
      <c r="C104" s="172"/>
      <c r="D104" s="184"/>
      <c r="E104" s="185"/>
      <c r="F104" s="1"/>
    </row>
    <row r="105" spans="1:6" s="87" customFormat="1" x14ac:dyDescent="0.2">
      <c r="A105" s="167">
        <v>43801</v>
      </c>
      <c r="B105" s="168"/>
      <c r="C105" s="169" t="s">
        <v>230</v>
      </c>
      <c r="D105" s="169"/>
      <c r="E105" s="170" t="s">
        <v>182</v>
      </c>
      <c r="F105" s="1"/>
    </row>
    <row r="106" spans="1:6" s="87" customFormat="1" x14ac:dyDescent="0.2">
      <c r="A106" s="178">
        <v>43802</v>
      </c>
      <c r="B106" s="174"/>
      <c r="C106" s="155" t="s">
        <v>231</v>
      </c>
      <c r="D106" s="166"/>
      <c r="E106" s="179" t="s">
        <v>182</v>
      </c>
      <c r="F106" s="1"/>
    </row>
    <row r="107" spans="1:6" s="87" customFormat="1" x14ac:dyDescent="0.2">
      <c r="A107" s="178"/>
      <c r="B107" s="174">
        <v>210</v>
      </c>
      <c r="C107" s="166" t="s">
        <v>217</v>
      </c>
      <c r="D107" s="166" t="s">
        <v>237</v>
      </c>
      <c r="E107" s="179"/>
      <c r="F107" s="1"/>
    </row>
    <row r="108" spans="1:6" s="87" customFormat="1" x14ac:dyDescent="0.2">
      <c r="A108" s="178"/>
      <c r="B108" s="174">
        <v>443.52</v>
      </c>
      <c r="C108" s="166" t="s">
        <v>212</v>
      </c>
      <c r="D108" s="166" t="s">
        <v>232</v>
      </c>
      <c r="E108" s="179"/>
      <c r="F108" s="1"/>
    </row>
    <row r="109" spans="1:6" s="87" customFormat="1" x14ac:dyDescent="0.2">
      <c r="A109" s="180" t="s">
        <v>233</v>
      </c>
      <c r="B109" s="174">
        <v>247.5</v>
      </c>
      <c r="C109" s="166" t="s">
        <v>229</v>
      </c>
      <c r="D109" s="166" t="s">
        <v>235</v>
      </c>
      <c r="E109" s="179" t="s">
        <v>182</v>
      </c>
      <c r="F109" s="1"/>
    </row>
    <row r="110" spans="1:6" s="87" customFormat="1" x14ac:dyDescent="0.2">
      <c r="A110" s="180"/>
      <c r="B110" s="174">
        <v>20</v>
      </c>
      <c r="C110" s="166" t="s">
        <v>243</v>
      </c>
      <c r="D110" s="166"/>
      <c r="E110" s="179"/>
      <c r="F110" s="1"/>
    </row>
    <row r="111" spans="1:6" s="87" customFormat="1" x14ac:dyDescent="0.2">
      <c r="A111" s="180" t="s">
        <v>234</v>
      </c>
      <c r="B111" s="174">
        <v>165</v>
      </c>
      <c r="C111" s="166" t="s">
        <v>198</v>
      </c>
      <c r="D111" s="166" t="s">
        <v>236</v>
      </c>
      <c r="E111" s="179" t="s">
        <v>182</v>
      </c>
      <c r="F111" s="1"/>
    </row>
    <row r="112" spans="1:6" s="87" customFormat="1" x14ac:dyDescent="0.2">
      <c r="A112" s="178"/>
      <c r="B112" s="174">
        <v>91</v>
      </c>
      <c r="C112" s="155" t="s">
        <v>187</v>
      </c>
      <c r="D112" s="155" t="s">
        <v>188</v>
      </c>
      <c r="E112" s="179" t="s">
        <v>178</v>
      </c>
      <c r="F112" s="1"/>
    </row>
    <row r="113" spans="1:6" s="87" customFormat="1" x14ac:dyDescent="0.2">
      <c r="A113" s="178"/>
      <c r="B113" s="174">
        <v>180.1</v>
      </c>
      <c r="C113" s="166" t="s">
        <v>261</v>
      </c>
      <c r="D113" s="155" t="s">
        <v>245</v>
      </c>
      <c r="E113" s="179" t="s">
        <v>182</v>
      </c>
      <c r="F113" s="1"/>
    </row>
    <row r="114" spans="1:6" s="87" customFormat="1" x14ac:dyDescent="0.2">
      <c r="A114" s="178"/>
      <c r="B114" s="154">
        <v>26.78</v>
      </c>
      <c r="C114" s="155" t="s">
        <v>179</v>
      </c>
      <c r="D114" s="155" t="s">
        <v>268</v>
      </c>
      <c r="E114" s="179" t="s">
        <v>178</v>
      </c>
      <c r="F114" s="1"/>
    </row>
    <row r="115" spans="1:6" s="87" customFormat="1" ht="13.5" thickBot="1" x14ac:dyDescent="0.25">
      <c r="A115" s="182"/>
      <c r="B115" s="183"/>
      <c r="C115" s="172"/>
      <c r="D115" s="184"/>
      <c r="E115" s="185"/>
      <c r="F115" s="1"/>
    </row>
    <row r="116" spans="1:6" s="87" customFormat="1" x14ac:dyDescent="0.2">
      <c r="A116" s="167">
        <v>43811</v>
      </c>
      <c r="B116" s="168"/>
      <c r="C116" s="169" t="s">
        <v>238</v>
      </c>
      <c r="D116" s="169"/>
      <c r="E116" s="170"/>
      <c r="F116" s="1"/>
    </row>
    <row r="117" spans="1:6" s="87" customFormat="1" x14ac:dyDescent="0.2">
      <c r="A117" s="178"/>
      <c r="B117" s="174">
        <v>532</v>
      </c>
      <c r="C117" s="166" t="s">
        <v>217</v>
      </c>
      <c r="D117" s="166" t="s">
        <v>175</v>
      </c>
      <c r="E117" s="179"/>
      <c r="F117" s="1"/>
    </row>
    <row r="118" spans="1:6" s="87" customFormat="1" x14ac:dyDescent="0.2">
      <c r="A118" s="178"/>
      <c r="B118" s="174">
        <v>44</v>
      </c>
      <c r="C118" s="155" t="s">
        <v>187</v>
      </c>
      <c r="D118" s="155" t="s">
        <v>188</v>
      </c>
      <c r="E118" s="179" t="s">
        <v>178</v>
      </c>
      <c r="F118" s="1"/>
    </row>
    <row r="119" spans="1:6" s="87" customFormat="1" x14ac:dyDescent="0.2">
      <c r="A119" s="178"/>
      <c r="B119" s="154">
        <v>26.78</v>
      </c>
      <c r="C119" s="155" t="s">
        <v>179</v>
      </c>
      <c r="D119" s="155" t="s">
        <v>268</v>
      </c>
      <c r="E119" s="179" t="s">
        <v>178</v>
      </c>
      <c r="F119" s="1"/>
    </row>
    <row r="120" spans="1:6" s="87" customFormat="1" ht="13.5" thickBot="1" x14ac:dyDescent="0.25">
      <c r="A120" s="182"/>
      <c r="B120" s="183"/>
      <c r="C120" s="172"/>
      <c r="D120" s="184"/>
      <c r="E120" s="185"/>
      <c r="F120" s="1"/>
    </row>
    <row r="121" spans="1:6" s="87" customFormat="1" x14ac:dyDescent="0.2">
      <c r="A121" s="167">
        <v>43873</v>
      </c>
      <c r="B121" s="168"/>
      <c r="C121" s="169" t="s">
        <v>239</v>
      </c>
      <c r="D121" s="169"/>
      <c r="E121" s="170" t="s">
        <v>182</v>
      </c>
      <c r="F121" s="1"/>
    </row>
    <row r="122" spans="1:6" s="87" customFormat="1" ht="17.25" customHeight="1" x14ac:dyDescent="0.2">
      <c r="A122" s="178">
        <v>43874</v>
      </c>
      <c r="B122" s="174"/>
      <c r="C122" s="199" t="s">
        <v>240</v>
      </c>
      <c r="D122" s="166"/>
      <c r="E122" s="179" t="s">
        <v>182</v>
      </c>
      <c r="F122" s="1"/>
    </row>
    <row r="123" spans="1:6" s="87" customFormat="1" x14ac:dyDescent="0.2">
      <c r="A123" s="178"/>
      <c r="B123" s="174">
        <v>324.81</v>
      </c>
      <c r="C123" s="166" t="s">
        <v>217</v>
      </c>
      <c r="D123" s="166" t="s">
        <v>175</v>
      </c>
      <c r="E123" s="179"/>
      <c r="F123" s="1"/>
    </row>
    <row r="124" spans="1:6" s="87" customFormat="1" x14ac:dyDescent="0.2">
      <c r="A124" s="178"/>
      <c r="B124" s="174">
        <v>360</v>
      </c>
      <c r="C124" s="166" t="s">
        <v>198</v>
      </c>
      <c r="D124" s="166" t="s">
        <v>211</v>
      </c>
      <c r="E124" s="179" t="s">
        <v>182</v>
      </c>
      <c r="F124" s="1"/>
    </row>
    <row r="125" spans="1:6" s="87" customFormat="1" x14ac:dyDescent="0.2">
      <c r="A125" s="178"/>
      <c r="B125" s="174">
        <v>91</v>
      </c>
      <c r="C125" s="155" t="s">
        <v>187</v>
      </c>
      <c r="D125" s="155" t="s">
        <v>188</v>
      </c>
      <c r="E125" s="179" t="s">
        <v>178</v>
      </c>
      <c r="F125" s="1"/>
    </row>
    <row r="126" spans="1:6" s="87" customFormat="1" x14ac:dyDescent="0.2">
      <c r="A126" s="178"/>
      <c r="B126" s="174">
        <v>56.3</v>
      </c>
      <c r="C126" s="166" t="s">
        <v>261</v>
      </c>
      <c r="D126" s="155" t="s">
        <v>245</v>
      </c>
      <c r="E126" s="179" t="s">
        <v>182</v>
      </c>
      <c r="F126" s="1"/>
    </row>
    <row r="127" spans="1:6" s="87" customFormat="1" x14ac:dyDescent="0.2">
      <c r="A127" s="175"/>
      <c r="B127" s="154">
        <v>28.27</v>
      </c>
      <c r="C127" s="155" t="s">
        <v>179</v>
      </c>
      <c r="D127" s="155" t="s">
        <v>267</v>
      </c>
      <c r="E127" s="179" t="s">
        <v>178</v>
      </c>
      <c r="F127" s="1"/>
    </row>
    <row r="128" spans="1:6" s="87" customFormat="1" ht="13.5" thickBot="1" x14ac:dyDescent="0.25">
      <c r="A128" s="171"/>
      <c r="B128" s="177"/>
      <c r="C128" s="172"/>
      <c r="D128" s="172"/>
      <c r="E128" s="173"/>
      <c r="F128" s="1"/>
    </row>
    <row r="129" spans="1:6" s="87" customFormat="1" hidden="1" x14ac:dyDescent="0.2">
      <c r="A129" s="201"/>
      <c r="B129" s="181"/>
      <c r="C129" s="202"/>
      <c r="D129" s="202"/>
      <c r="E129" s="203"/>
      <c r="F129" s="1"/>
    </row>
    <row r="130" spans="1:6" ht="19.5" customHeight="1" x14ac:dyDescent="0.2">
      <c r="A130" s="107" t="s">
        <v>125</v>
      </c>
      <c r="B130" s="108">
        <f>SUM(B26:B129)</f>
        <v>12128.130000000001</v>
      </c>
      <c r="C130" s="164" t="str">
        <f>IF(SUBTOTAL(3,B26:B129)=SUBTOTAL(103,B26:B129),'Summary and sign-off'!$A$48,'Summary and sign-off'!$A$49)</f>
        <v>Check - there are no hidden rows with data</v>
      </c>
      <c r="D130" s="211" t="str">
        <f>IF('Summary and sign-off'!F56='Summary and sign-off'!F54,'Summary and sign-off'!A51,'Summary and sign-off'!A50)</f>
        <v>Not all lines have an entry for "Cost in NZ$" and "Type of expense"</v>
      </c>
      <c r="E130" s="211"/>
      <c r="F130" s="46"/>
    </row>
    <row r="131" spans="1:6" ht="10.5" customHeight="1" x14ac:dyDescent="0.2">
      <c r="A131" s="27"/>
      <c r="B131" s="22"/>
      <c r="C131" s="27"/>
      <c r="D131" s="27"/>
      <c r="E131" s="27"/>
      <c r="F131" s="27"/>
    </row>
    <row r="132" spans="1:6" ht="24.75" customHeight="1" x14ac:dyDescent="0.2">
      <c r="A132" s="212" t="s">
        <v>126</v>
      </c>
      <c r="B132" s="212"/>
      <c r="C132" s="212"/>
      <c r="D132" s="212"/>
      <c r="E132" s="212"/>
      <c r="F132" s="46"/>
    </row>
    <row r="133" spans="1:6" ht="27" customHeight="1" x14ac:dyDescent="0.2">
      <c r="A133" s="35" t="s">
        <v>117</v>
      </c>
      <c r="B133" s="35" t="s">
        <v>62</v>
      </c>
      <c r="C133" s="35" t="s">
        <v>127</v>
      </c>
      <c r="D133" s="35" t="s">
        <v>128</v>
      </c>
      <c r="E133" s="35" t="s">
        <v>121</v>
      </c>
      <c r="F133" s="49"/>
    </row>
    <row r="134" spans="1:6" s="87" customFormat="1" hidden="1" x14ac:dyDescent="0.2">
      <c r="A134" s="133"/>
      <c r="B134" s="134"/>
      <c r="C134" s="135"/>
      <c r="D134" s="135"/>
      <c r="E134" s="136"/>
      <c r="F134" s="1"/>
    </row>
    <row r="135" spans="1:6" s="87" customFormat="1" x14ac:dyDescent="0.2">
      <c r="A135" s="153">
        <v>43647</v>
      </c>
      <c r="B135" s="154">
        <v>41.52</v>
      </c>
      <c r="C135" s="155" t="s">
        <v>271</v>
      </c>
      <c r="D135" s="155" t="s">
        <v>173</v>
      </c>
      <c r="E135" s="156" t="s">
        <v>178</v>
      </c>
      <c r="F135" s="1"/>
    </row>
    <row r="136" spans="1:6" s="87" customFormat="1" x14ac:dyDescent="0.2">
      <c r="A136" s="153">
        <v>43658</v>
      </c>
      <c r="B136" s="154">
        <v>50.81</v>
      </c>
      <c r="C136" s="155" t="s">
        <v>171</v>
      </c>
      <c r="D136" s="155" t="s">
        <v>173</v>
      </c>
      <c r="E136" s="156" t="s">
        <v>172</v>
      </c>
      <c r="F136" s="1"/>
    </row>
    <row r="137" spans="1:6" s="87" customFormat="1" x14ac:dyDescent="0.2">
      <c r="A137" s="153">
        <v>43679</v>
      </c>
      <c r="B137" s="154">
        <v>36.96</v>
      </c>
      <c r="C137" s="155" t="s">
        <v>191</v>
      </c>
      <c r="D137" s="155" t="s">
        <v>173</v>
      </c>
      <c r="E137" s="156" t="s">
        <v>178</v>
      </c>
      <c r="F137" s="1"/>
    </row>
    <row r="138" spans="1:6" s="87" customFormat="1" x14ac:dyDescent="0.2">
      <c r="A138" s="153">
        <v>43683</v>
      </c>
      <c r="B138" s="154">
        <v>47.26</v>
      </c>
      <c r="C138" s="155" t="s">
        <v>192</v>
      </c>
      <c r="D138" s="155" t="s">
        <v>173</v>
      </c>
      <c r="E138" s="156" t="s">
        <v>178</v>
      </c>
      <c r="F138" s="1"/>
    </row>
    <row r="139" spans="1:6" s="87" customFormat="1" x14ac:dyDescent="0.2">
      <c r="A139" s="153">
        <v>43696</v>
      </c>
      <c r="B139" s="154">
        <v>40.340000000000003</v>
      </c>
      <c r="C139" s="155" t="s">
        <v>203</v>
      </c>
      <c r="D139" s="155" t="s">
        <v>173</v>
      </c>
      <c r="E139" s="156" t="s">
        <v>202</v>
      </c>
      <c r="F139" s="1"/>
    </row>
    <row r="140" spans="1:6" s="87" customFormat="1" x14ac:dyDescent="0.2">
      <c r="A140" s="153">
        <v>43781</v>
      </c>
      <c r="B140" s="154">
        <v>30.72</v>
      </c>
      <c r="C140" s="155" t="s">
        <v>225</v>
      </c>
      <c r="D140" s="155" t="s">
        <v>173</v>
      </c>
      <c r="E140" s="156" t="s">
        <v>178</v>
      </c>
      <c r="F140" s="1"/>
    </row>
    <row r="141" spans="1:6" s="87" customFormat="1" x14ac:dyDescent="0.2">
      <c r="A141" s="153">
        <v>43791</v>
      </c>
      <c r="B141" s="154">
        <v>23.86</v>
      </c>
      <c r="C141" s="155" t="s">
        <v>226</v>
      </c>
      <c r="D141" s="155" t="s">
        <v>270</v>
      </c>
      <c r="E141" s="156" t="s">
        <v>227</v>
      </c>
      <c r="F141" s="1"/>
    </row>
    <row r="142" spans="1:6" s="87" customFormat="1" x14ac:dyDescent="0.2">
      <c r="A142" s="153">
        <v>43809</v>
      </c>
      <c r="B142" s="154">
        <v>34.6</v>
      </c>
      <c r="C142" s="155" t="s">
        <v>225</v>
      </c>
      <c r="D142" s="155" t="s">
        <v>173</v>
      </c>
      <c r="E142" s="156" t="s">
        <v>178</v>
      </c>
      <c r="F142" s="1"/>
    </row>
    <row r="143" spans="1:6" s="87" customFormat="1" x14ac:dyDescent="0.2">
      <c r="A143" s="153">
        <v>43899</v>
      </c>
      <c r="B143" s="154">
        <v>38.479999999999997</v>
      </c>
      <c r="C143" s="155" t="s">
        <v>225</v>
      </c>
      <c r="D143" s="155" t="s">
        <v>173</v>
      </c>
      <c r="E143" s="156" t="s">
        <v>178</v>
      </c>
      <c r="F143" s="1"/>
    </row>
    <row r="144" spans="1:6" s="87" customFormat="1" x14ac:dyDescent="0.2">
      <c r="A144" s="153"/>
      <c r="B144" s="154"/>
      <c r="C144" s="155"/>
      <c r="D144" s="155"/>
      <c r="E144" s="156"/>
      <c r="F144" s="1"/>
    </row>
    <row r="145" spans="1:6" s="87" customFormat="1" hidden="1" x14ac:dyDescent="0.2">
      <c r="A145" s="133"/>
      <c r="B145" s="134"/>
      <c r="C145" s="135"/>
      <c r="D145" s="135"/>
      <c r="E145" s="136"/>
      <c r="F145" s="1"/>
    </row>
    <row r="146" spans="1:6" ht="19.5" customHeight="1" x14ac:dyDescent="0.2">
      <c r="A146" s="107" t="s">
        <v>129</v>
      </c>
      <c r="B146" s="108">
        <f>SUM(B134:B145)</f>
        <v>344.55000000000007</v>
      </c>
      <c r="C146" s="164" t="str">
        <f>IF(SUBTOTAL(3,B134:B145)=SUBTOTAL(103,B134:B145),'Summary and sign-off'!$A$48,'Summary and sign-off'!$A$49)</f>
        <v>Check - there are no hidden rows with data</v>
      </c>
      <c r="D146" s="211" t="str">
        <f>IF('Summary and sign-off'!F57='Summary and sign-off'!F54,'Summary and sign-off'!A51,'Summary and sign-off'!A50)</f>
        <v>Check - each entry provides sufficient information</v>
      </c>
      <c r="E146" s="211"/>
      <c r="F146" s="46"/>
    </row>
    <row r="147" spans="1:6" ht="10.5" customHeight="1" x14ac:dyDescent="0.2">
      <c r="A147" s="27"/>
      <c r="B147" s="92"/>
      <c r="C147" s="22"/>
      <c r="D147" s="27"/>
      <c r="E147" s="27"/>
      <c r="F147" s="27"/>
    </row>
    <row r="148" spans="1:6" ht="34.5" customHeight="1" x14ac:dyDescent="0.2">
      <c r="A148" s="50" t="s">
        <v>130</v>
      </c>
      <c r="B148" s="93">
        <f>B22+B130+B146</f>
        <v>12472.68</v>
      </c>
      <c r="C148" s="51"/>
      <c r="D148" s="51"/>
      <c r="E148" s="51"/>
      <c r="F148" s="26"/>
    </row>
    <row r="149" spans="1:6" x14ac:dyDescent="0.2">
      <c r="A149" s="27"/>
      <c r="B149" s="22"/>
      <c r="C149" s="27"/>
      <c r="D149" s="27"/>
      <c r="E149" s="27"/>
      <c r="F149" s="27"/>
    </row>
    <row r="150" spans="1:6" x14ac:dyDescent="0.2">
      <c r="A150" s="52" t="s">
        <v>73</v>
      </c>
      <c r="B150" s="25"/>
      <c r="C150" s="26"/>
      <c r="D150" s="26"/>
      <c r="E150" s="26"/>
      <c r="F150" s="27"/>
    </row>
    <row r="151" spans="1:6" ht="12.6" customHeight="1" x14ac:dyDescent="0.2">
      <c r="A151" s="23" t="s">
        <v>131</v>
      </c>
      <c r="B151" s="53"/>
      <c r="C151" s="53"/>
      <c r="D151" s="32"/>
      <c r="E151" s="32"/>
      <c r="F151" s="27"/>
    </row>
    <row r="152" spans="1:6" ht="12.95" customHeight="1" x14ac:dyDescent="0.2">
      <c r="A152" s="31" t="s">
        <v>132</v>
      </c>
      <c r="B152" s="27"/>
      <c r="C152" s="32"/>
      <c r="D152" s="27"/>
      <c r="E152" s="32"/>
      <c r="F152" s="27"/>
    </row>
    <row r="153" spans="1:6" x14ac:dyDescent="0.2">
      <c r="A153" s="31" t="s">
        <v>133</v>
      </c>
      <c r="B153" s="32"/>
      <c r="C153" s="32"/>
      <c r="D153" s="32"/>
      <c r="E153" s="54"/>
      <c r="F153" s="46"/>
    </row>
    <row r="154" spans="1:6" x14ac:dyDescent="0.2">
      <c r="A154" s="23" t="s">
        <v>79</v>
      </c>
      <c r="B154" s="25"/>
      <c r="C154" s="26"/>
      <c r="D154" s="26"/>
      <c r="E154" s="26"/>
      <c r="F154" s="27"/>
    </row>
    <row r="155" spans="1:6" ht="12.95" customHeight="1" x14ac:dyDescent="0.2">
      <c r="A155" s="31" t="s">
        <v>134</v>
      </c>
      <c r="B155" s="27"/>
      <c r="C155" s="32"/>
      <c r="D155" s="27"/>
      <c r="E155" s="32"/>
      <c r="F155" s="27"/>
    </row>
    <row r="156" spans="1:6" x14ac:dyDescent="0.2">
      <c r="A156" s="31" t="s">
        <v>135</v>
      </c>
      <c r="B156" s="32"/>
      <c r="C156" s="32"/>
      <c r="D156" s="32"/>
      <c r="E156" s="54"/>
      <c r="F156" s="46"/>
    </row>
    <row r="157" spans="1:6" x14ac:dyDescent="0.2">
      <c r="A157" s="36" t="s">
        <v>136</v>
      </c>
      <c r="B157" s="36"/>
      <c r="C157" s="36"/>
      <c r="D157" s="36"/>
      <c r="E157" s="54"/>
      <c r="F157" s="46"/>
    </row>
    <row r="158" spans="1:6" x14ac:dyDescent="0.2">
      <c r="A158" s="40"/>
      <c r="B158" s="27"/>
      <c r="C158" s="27"/>
      <c r="D158" s="27"/>
      <c r="E158" s="46"/>
      <c r="F158" s="46"/>
    </row>
    <row r="159" spans="1:6" hidden="1" x14ac:dyDescent="0.2">
      <c r="A159" s="40"/>
      <c r="B159" s="27"/>
      <c r="C159" s="27"/>
      <c r="D159" s="27"/>
      <c r="E159" s="46"/>
      <c r="F159" s="46"/>
    </row>
    <row r="160" spans="1:6" hidden="1" x14ac:dyDescent="0.2"/>
    <row r="161" spans="1:6" hidden="1" x14ac:dyDescent="0.2"/>
    <row r="162" spans="1:6" hidden="1" x14ac:dyDescent="0.2"/>
    <row r="163" spans="1:6" hidden="1" x14ac:dyDescent="0.2"/>
    <row r="164" spans="1:6" ht="12.75" hidden="1" customHeight="1" x14ac:dyDescent="0.2"/>
    <row r="165" spans="1:6" hidden="1" x14ac:dyDescent="0.2"/>
    <row r="166" spans="1:6" hidden="1" x14ac:dyDescent="0.2"/>
    <row r="167" spans="1:6" hidden="1" x14ac:dyDescent="0.2">
      <c r="A167" s="55"/>
      <c r="B167" s="46"/>
      <c r="C167" s="46"/>
      <c r="D167" s="46"/>
      <c r="E167" s="46"/>
      <c r="F167" s="46"/>
    </row>
    <row r="168" spans="1:6" hidden="1" x14ac:dyDescent="0.2">
      <c r="A168" s="55"/>
      <c r="B168" s="46"/>
      <c r="C168" s="46"/>
      <c r="D168" s="46"/>
      <c r="E168" s="46"/>
      <c r="F168" s="46"/>
    </row>
    <row r="169" spans="1:6" hidden="1" x14ac:dyDescent="0.2">
      <c r="A169" s="55"/>
      <c r="B169" s="46"/>
      <c r="C169" s="46"/>
      <c r="D169" s="46"/>
      <c r="E169" s="46"/>
      <c r="F169" s="46"/>
    </row>
    <row r="170" spans="1:6" hidden="1" x14ac:dyDescent="0.2">
      <c r="A170" s="55"/>
      <c r="B170" s="46"/>
      <c r="C170" s="46"/>
      <c r="D170" s="46"/>
      <c r="E170" s="46"/>
      <c r="F170" s="46"/>
    </row>
    <row r="171" spans="1:6" hidden="1" x14ac:dyDescent="0.2">
      <c r="A171" s="55"/>
      <c r="B171" s="46"/>
      <c r="C171" s="46"/>
      <c r="D171" s="46"/>
      <c r="E171" s="46"/>
      <c r="F171" s="46"/>
    </row>
    <row r="172" spans="1:6" hidden="1" x14ac:dyDescent="0.2"/>
    <row r="173" spans="1:6" hidden="1" x14ac:dyDescent="0.2"/>
    <row r="174" spans="1:6" hidden="1" x14ac:dyDescent="0.2"/>
    <row r="175" spans="1:6" hidden="1" x14ac:dyDescent="0.2"/>
    <row r="176" spans="1:6" hidden="1" x14ac:dyDescent="0.2"/>
    <row r="177" hidden="1" x14ac:dyDescent="0.2"/>
    <row r="178" hidden="1" x14ac:dyDescent="0.2"/>
    <row r="179" hidden="1" x14ac:dyDescent="0.2"/>
    <row r="180" x14ac:dyDescent="0.2"/>
    <row r="181" x14ac:dyDescent="0.2"/>
    <row r="182" x14ac:dyDescent="0.2"/>
    <row r="183" x14ac:dyDescent="0.2"/>
    <row r="184" x14ac:dyDescent="0.2"/>
    <row r="185" x14ac:dyDescent="0.2"/>
    <row r="186" x14ac:dyDescent="0.2"/>
  </sheetData>
  <sheetProtection sheet="1" formatCells="0" formatRows="0" insertColumns="0" insertRows="0" deleteRows="0"/>
  <mergeCells count="15">
    <mergeCell ref="B7:E7"/>
    <mergeCell ref="B5:E5"/>
    <mergeCell ref="D146:E146"/>
    <mergeCell ref="A1:E1"/>
    <mergeCell ref="A24:E24"/>
    <mergeCell ref="A132:E132"/>
    <mergeCell ref="B2:E2"/>
    <mergeCell ref="B3:E3"/>
    <mergeCell ref="B4:E4"/>
    <mergeCell ref="A8:E8"/>
    <mergeCell ref="A9:E9"/>
    <mergeCell ref="B6:E6"/>
    <mergeCell ref="D22:E22"/>
    <mergeCell ref="D130:E130"/>
    <mergeCell ref="A10:E10"/>
  </mergeCells>
  <dataValidations xWindow="151" yWindow="68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8:A129 A12 A21 A134:A135 A145">
      <formula1>$B$4</formula1>
      <formula2>$B$5</formula2>
    </dataValidation>
    <dataValidation allowBlank="1" showInputMessage="1" showErrorMessage="1" prompt="Insert additional rows as needed:_x000a_- 'right click' on a row number (left of screen)_x000a_- select 'Insert' (this will insert a row above it)" sqref="A133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36:A144 A27:A127">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1" yWindow="687"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B134:B145 B12:B21 B26:B129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C12" sqref="C1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207" t="s">
        <v>109</v>
      </c>
      <c r="B1" s="207"/>
      <c r="C1" s="207"/>
      <c r="D1" s="207"/>
      <c r="E1" s="207"/>
      <c r="F1" s="38"/>
    </row>
    <row r="2" spans="1:6" ht="21" customHeight="1" x14ac:dyDescent="0.2">
      <c r="A2" s="4" t="s">
        <v>52</v>
      </c>
      <c r="B2" s="210" t="str">
        <f>'Summary and sign-off'!B2:F2</f>
        <v>Auckland District Health Board</v>
      </c>
      <c r="C2" s="210"/>
      <c r="D2" s="210"/>
      <c r="E2" s="210"/>
      <c r="F2" s="38"/>
    </row>
    <row r="3" spans="1:6" ht="21" customHeight="1" x14ac:dyDescent="0.2">
      <c r="A3" s="4" t="s">
        <v>110</v>
      </c>
      <c r="B3" s="210" t="str">
        <f>'Summary and sign-off'!B3:F3</f>
        <v>Ailsa Claire</v>
      </c>
      <c r="C3" s="210"/>
      <c r="D3" s="210"/>
      <c r="E3" s="210"/>
      <c r="F3" s="38"/>
    </row>
    <row r="4" spans="1:6" ht="21" customHeight="1" x14ac:dyDescent="0.2">
      <c r="A4" s="4" t="s">
        <v>111</v>
      </c>
      <c r="B4" s="210">
        <f>'Summary and sign-off'!B4:F4</f>
        <v>43647</v>
      </c>
      <c r="C4" s="210"/>
      <c r="D4" s="210"/>
      <c r="E4" s="210"/>
      <c r="F4" s="38"/>
    </row>
    <row r="5" spans="1:6" ht="21" customHeight="1" x14ac:dyDescent="0.2">
      <c r="A5" s="4" t="s">
        <v>112</v>
      </c>
      <c r="B5" s="210">
        <f>'Summary and sign-off'!B5:F5</f>
        <v>44012</v>
      </c>
      <c r="C5" s="210"/>
      <c r="D5" s="210"/>
      <c r="E5" s="210"/>
      <c r="F5" s="38"/>
    </row>
    <row r="6" spans="1:6" ht="21" customHeight="1" x14ac:dyDescent="0.2">
      <c r="A6" s="4" t="s">
        <v>113</v>
      </c>
      <c r="B6" s="205"/>
      <c r="C6" s="205"/>
      <c r="D6" s="205"/>
      <c r="E6" s="205"/>
      <c r="F6" s="38"/>
    </row>
    <row r="7" spans="1:6" ht="21" customHeight="1" x14ac:dyDescent="0.2">
      <c r="A7" s="4" t="s">
        <v>56</v>
      </c>
      <c r="B7" s="205"/>
      <c r="C7" s="205"/>
      <c r="D7" s="205"/>
      <c r="E7" s="205"/>
      <c r="F7" s="38"/>
    </row>
    <row r="8" spans="1:6" ht="35.25" customHeight="1" x14ac:dyDescent="0.25">
      <c r="A8" s="220" t="s">
        <v>137</v>
      </c>
      <c r="B8" s="220"/>
      <c r="C8" s="221"/>
      <c r="D8" s="221"/>
      <c r="E8" s="221"/>
      <c r="F8" s="42"/>
    </row>
    <row r="9" spans="1:6" ht="35.25" customHeight="1" x14ac:dyDescent="0.25">
      <c r="A9" s="218" t="s">
        <v>138</v>
      </c>
      <c r="B9" s="219"/>
      <c r="C9" s="219"/>
      <c r="D9" s="219"/>
      <c r="E9" s="219"/>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3" t="s">
        <v>255</v>
      </c>
      <c r="B12" s="154"/>
      <c r="C12" s="158"/>
      <c r="D12" s="158"/>
      <c r="E12" s="159"/>
      <c r="F12" s="2"/>
    </row>
    <row r="13" spans="1:6" s="87" customFormat="1" x14ac:dyDescent="0.2">
      <c r="A13" s="153"/>
      <c r="B13" s="154"/>
      <c r="C13" s="158"/>
      <c r="D13" s="158"/>
      <c r="E13" s="159"/>
      <c r="F13" s="2"/>
    </row>
    <row r="14" spans="1:6" s="87" customFormat="1" x14ac:dyDescent="0.2">
      <c r="A14" s="153"/>
      <c r="B14" s="154"/>
      <c r="C14" s="158"/>
      <c r="D14" s="158"/>
      <c r="E14" s="159"/>
      <c r="F14" s="2"/>
    </row>
    <row r="15" spans="1:6" s="87" customFormat="1" x14ac:dyDescent="0.2">
      <c r="A15" s="153"/>
      <c r="B15" s="154"/>
      <c r="C15" s="158"/>
      <c r="D15" s="158"/>
      <c r="E15" s="159"/>
      <c r="F15" s="2"/>
    </row>
    <row r="16" spans="1:6" s="87" customFormat="1" x14ac:dyDescent="0.2">
      <c r="A16" s="153"/>
      <c r="B16" s="154"/>
      <c r="C16" s="158"/>
      <c r="D16" s="158"/>
      <c r="E16" s="159"/>
      <c r="F16" s="2"/>
    </row>
    <row r="17" spans="1:6" s="87" customFormat="1" x14ac:dyDescent="0.2">
      <c r="A17" s="153"/>
      <c r="B17" s="154"/>
      <c r="C17" s="158"/>
      <c r="D17" s="158"/>
      <c r="E17" s="159"/>
      <c r="F17" s="2"/>
    </row>
    <row r="18" spans="1:6" s="87" customFormat="1" x14ac:dyDescent="0.2">
      <c r="A18" s="153"/>
      <c r="B18" s="154"/>
      <c r="C18" s="158"/>
      <c r="D18" s="158"/>
      <c r="E18" s="159"/>
      <c r="F18" s="2"/>
    </row>
    <row r="19" spans="1:6" s="87" customFormat="1" x14ac:dyDescent="0.2">
      <c r="A19" s="153"/>
      <c r="B19" s="154"/>
      <c r="C19" s="158"/>
      <c r="D19" s="158"/>
      <c r="E19" s="159"/>
      <c r="F19" s="2"/>
    </row>
    <row r="20" spans="1:6" s="87" customFormat="1" x14ac:dyDescent="0.2">
      <c r="A20" s="153"/>
      <c r="B20" s="154"/>
      <c r="C20" s="158"/>
      <c r="D20" s="158"/>
      <c r="E20" s="159"/>
      <c r="F20" s="2"/>
    </row>
    <row r="21" spans="1:6" s="87" customFormat="1" x14ac:dyDescent="0.2">
      <c r="A21" s="153"/>
      <c r="B21" s="154"/>
      <c r="C21" s="158"/>
      <c r="D21" s="158"/>
      <c r="E21" s="159"/>
      <c r="F21" s="2"/>
    </row>
    <row r="22" spans="1:6" s="87" customFormat="1" x14ac:dyDescent="0.2">
      <c r="A22" s="157"/>
      <c r="B22" s="154"/>
      <c r="C22" s="158"/>
      <c r="D22" s="158"/>
      <c r="E22" s="159"/>
      <c r="F22" s="2"/>
    </row>
    <row r="23" spans="1:6" s="87" customFormat="1" x14ac:dyDescent="0.2">
      <c r="A23" s="157"/>
      <c r="B23" s="154"/>
      <c r="C23" s="158"/>
      <c r="D23" s="158"/>
      <c r="E23" s="159"/>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211" t="str">
        <f>IF('Summary and sign-off'!F58='Summary and sign-off'!F54,'Summary and sign-off'!A51,'Summary and sign-off'!A50)</f>
        <v>Check - each entry provides sufficient information</v>
      </c>
      <c r="E25" s="211"/>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1"/>
  <sheetViews>
    <sheetView zoomScaleNormal="100" workbookViewId="0">
      <selection activeCell="C20" sqref="C19:C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207" t="s">
        <v>109</v>
      </c>
      <c r="B1" s="207"/>
      <c r="C1" s="207"/>
      <c r="D1" s="207"/>
      <c r="E1" s="207"/>
      <c r="F1" s="24"/>
    </row>
    <row r="2" spans="1:6" ht="21" customHeight="1" x14ac:dyDescent="0.2">
      <c r="A2" s="4" t="s">
        <v>52</v>
      </c>
      <c r="B2" s="210" t="str">
        <f>'Summary and sign-off'!B2:F2</f>
        <v>Auckland District Health Board</v>
      </c>
      <c r="C2" s="210"/>
      <c r="D2" s="210"/>
      <c r="E2" s="210"/>
      <c r="F2" s="24"/>
    </row>
    <row r="3" spans="1:6" ht="21" customHeight="1" x14ac:dyDescent="0.2">
      <c r="A3" s="4" t="s">
        <v>110</v>
      </c>
      <c r="B3" s="210" t="str">
        <f>'Summary and sign-off'!B3:F3</f>
        <v>Ailsa Claire</v>
      </c>
      <c r="C3" s="210"/>
      <c r="D3" s="210"/>
      <c r="E3" s="210"/>
      <c r="F3" s="24"/>
    </row>
    <row r="4" spans="1:6" ht="21" customHeight="1" x14ac:dyDescent="0.2">
      <c r="A4" s="4" t="s">
        <v>111</v>
      </c>
      <c r="B4" s="210">
        <f>'Summary and sign-off'!B4:F4</f>
        <v>43647</v>
      </c>
      <c r="C4" s="210"/>
      <c r="D4" s="210"/>
      <c r="E4" s="210"/>
      <c r="F4" s="24"/>
    </row>
    <row r="5" spans="1:6" ht="21" customHeight="1" x14ac:dyDescent="0.2">
      <c r="A5" s="4" t="s">
        <v>112</v>
      </c>
      <c r="B5" s="210">
        <f>'Summary and sign-off'!B5:F5</f>
        <v>44012</v>
      </c>
      <c r="C5" s="210"/>
      <c r="D5" s="210"/>
      <c r="E5" s="210"/>
      <c r="F5" s="24"/>
    </row>
    <row r="6" spans="1:6" ht="21" customHeight="1" x14ac:dyDescent="0.2">
      <c r="A6" s="4" t="s">
        <v>113</v>
      </c>
      <c r="B6" s="205"/>
      <c r="C6" s="205"/>
      <c r="D6" s="205"/>
      <c r="E6" s="205"/>
      <c r="F6" s="34"/>
    </row>
    <row r="7" spans="1:6" ht="21" customHeight="1" x14ac:dyDescent="0.2">
      <c r="A7" s="4" t="s">
        <v>56</v>
      </c>
      <c r="B7" s="205"/>
      <c r="C7" s="205"/>
      <c r="D7" s="205"/>
      <c r="E7" s="205"/>
      <c r="F7" s="34"/>
    </row>
    <row r="8" spans="1:6" ht="35.25" customHeight="1" x14ac:dyDescent="0.2">
      <c r="A8" s="214" t="s">
        <v>147</v>
      </c>
      <c r="B8" s="214"/>
      <c r="C8" s="221"/>
      <c r="D8" s="221"/>
      <c r="E8" s="221"/>
      <c r="F8" s="24"/>
    </row>
    <row r="9" spans="1:6" ht="35.25" customHeight="1" x14ac:dyDescent="0.2">
      <c r="A9" s="222" t="s">
        <v>148</v>
      </c>
      <c r="B9" s="223"/>
      <c r="C9" s="223"/>
      <c r="D9" s="223"/>
      <c r="E9" s="223"/>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200" t="s">
        <v>221</v>
      </c>
      <c r="B12" s="154">
        <v>433.91</v>
      </c>
      <c r="C12" s="158" t="s">
        <v>219</v>
      </c>
      <c r="D12" s="158" t="s">
        <v>220</v>
      </c>
      <c r="E12" s="159" t="s">
        <v>182</v>
      </c>
      <c r="F12" s="3"/>
    </row>
    <row r="13" spans="1:6" s="87" customFormat="1" x14ac:dyDescent="0.2">
      <c r="A13" s="153">
        <v>43990</v>
      </c>
      <c r="B13" s="154">
        <v>81.99</v>
      </c>
      <c r="C13" s="158" t="s">
        <v>266</v>
      </c>
      <c r="D13" s="158" t="s">
        <v>246</v>
      </c>
      <c r="E13" s="159" t="s">
        <v>247</v>
      </c>
      <c r="F13" s="3"/>
    </row>
    <row r="14" spans="1:6" s="87" customFormat="1" x14ac:dyDescent="0.2">
      <c r="A14" s="200" t="s">
        <v>257</v>
      </c>
      <c r="B14" s="154">
        <v>820.7</v>
      </c>
      <c r="C14" s="158" t="s">
        <v>256</v>
      </c>
      <c r="D14" s="158"/>
      <c r="E14" s="159" t="s">
        <v>178</v>
      </c>
      <c r="F14" s="3"/>
    </row>
    <row r="15" spans="1:6" s="87" customFormat="1" x14ac:dyDescent="0.2">
      <c r="A15" s="153"/>
      <c r="B15" s="154"/>
      <c r="C15" s="158"/>
      <c r="D15" s="158"/>
      <c r="E15" s="159"/>
      <c r="F15" s="3"/>
    </row>
    <row r="16" spans="1:6" s="87" customFormat="1" x14ac:dyDescent="0.2">
      <c r="A16" s="153"/>
      <c r="B16" s="154"/>
      <c r="C16" s="158"/>
      <c r="D16" s="158"/>
      <c r="E16" s="159"/>
      <c r="F16" s="3"/>
    </row>
    <row r="17" spans="1:6" s="87" customFormat="1" x14ac:dyDescent="0.2">
      <c r="A17" s="153"/>
      <c r="B17" s="154"/>
      <c r="C17" s="158"/>
      <c r="D17" s="158"/>
      <c r="E17" s="159"/>
      <c r="F17" s="3"/>
    </row>
    <row r="18" spans="1:6" s="87" customFormat="1" x14ac:dyDescent="0.2">
      <c r="A18" s="153"/>
      <c r="B18" s="154"/>
      <c r="C18" s="158"/>
      <c r="D18" s="158"/>
      <c r="E18" s="159"/>
      <c r="F18" s="3"/>
    </row>
    <row r="19" spans="1:6" s="87" customFormat="1" x14ac:dyDescent="0.2">
      <c r="A19" s="153"/>
      <c r="B19" s="154"/>
      <c r="C19" s="158"/>
      <c r="D19" s="158"/>
      <c r="E19" s="159"/>
      <c r="F19" s="3"/>
    </row>
    <row r="20" spans="1:6" s="87" customFormat="1" x14ac:dyDescent="0.2">
      <c r="A20" s="157"/>
      <c r="B20" s="154"/>
      <c r="C20" s="158"/>
      <c r="D20" s="158"/>
      <c r="E20" s="159"/>
      <c r="F20" s="3"/>
    </row>
    <row r="21" spans="1:6" s="87" customFormat="1" x14ac:dyDescent="0.2">
      <c r="A21" s="157"/>
      <c r="B21" s="154"/>
      <c r="C21" s="158"/>
      <c r="D21" s="158"/>
      <c r="E21" s="159"/>
      <c r="F21" s="3"/>
    </row>
    <row r="22" spans="1:6" s="87" customFormat="1" hidden="1" x14ac:dyDescent="0.2">
      <c r="A22" s="137"/>
      <c r="B22" s="134"/>
      <c r="C22" s="138"/>
      <c r="D22" s="138"/>
      <c r="E22" s="139"/>
      <c r="F22" s="3"/>
    </row>
    <row r="23" spans="1:6" ht="34.5" customHeight="1" x14ac:dyDescent="0.2">
      <c r="A23" s="88" t="s">
        <v>151</v>
      </c>
      <c r="B23" s="97">
        <f>SUM(B11:B22)</f>
        <v>1336.6</v>
      </c>
      <c r="C23" s="106" t="str">
        <f>IF(SUBTOTAL(3,B11:B22)=SUBTOTAL(103,B11:B22),'Summary and sign-off'!$A$48,'Summary and sign-off'!$A$49)</f>
        <v>Check - there are no hidden rows with data</v>
      </c>
      <c r="D23" s="211" t="str">
        <f>IF('Summary and sign-off'!F59='Summary and sign-off'!F54,'Summary and sign-off'!A51,'Summary and sign-off'!A50)</f>
        <v>Not all lines have an entry for "Cost in NZ$" and "Type of expense"</v>
      </c>
      <c r="E23" s="211"/>
      <c r="F23" s="37"/>
    </row>
    <row r="24" spans="1:6" ht="14.1" customHeight="1" x14ac:dyDescent="0.2">
      <c r="A24" s="38"/>
      <c r="B24" s="27"/>
      <c r="C24" s="20"/>
      <c r="D24" s="20"/>
      <c r="E24" s="20"/>
      <c r="F24" s="24"/>
    </row>
    <row r="25" spans="1:6" x14ac:dyDescent="0.2">
      <c r="A25" s="21" t="s">
        <v>152</v>
      </c>
      <c r="B25" s="20"/>
      <c r="C25" s="20"/>
      <c r="D25" s="20"/>
      <c r="E25" s="20"/>
      <c r="F25" s="24"/>
    </row>
    <row r="26" spans="1:6" ht="12.6" customHeight="1" x14ac:dyDescent="0.2">
      <c r="A26" s="23" t="s">
        <v>131</v>
      </c>
      <c r="B26" s="20"/>
      <c r="C26" s="20"/>
      <c r="D26" s="20"/>
      <c r="E26" s="20"/>
      <c r="F26" s="24"/>
    </row>
    <row r="27" spans="1:6" x14ac:dyDescent="0.2">
      <c r="A27" s="23" t="s">
        <v>79</v>
      </c>
      <c r="B27" s="25"/>
      <c r="C27" s="26"/>
      <c r="D27" s="26"/>
      <c r="E27" s="26"/>
      <c r="F27" s="27"/>
    </row>
    <row r="28" spans="1:6" x14ac:dyDescent="0.2">
      <c r="A28" s="31" t="s">
        <v>145</v>
      </c>
      <c r="B28" s="32"/>
      <c r="C28" s="27"/>
      <c r="D28" s="27"/>
      <c r="E28" s="27"/>
      <c r="F28" s="27"/>
    </row>
    <row r="29" spans="1:6" ht="12.75" customHeight="1" x14ac:dyDescent="0.2">
      <c r="A29" s="31" t="s">
        <v>146</v>
      </c>
      <c r="B29" s="39"/>
      <c r="C29" s="33"/>
      <c r="D29" s="33"/>
      <c r="E29" s="33"/>
      <c r="F29" s="33"/>
    </row>
    <row r="30" spans="1:6" x14ac:dyDescent="0.2">
      <c r="A30" s="38"/>
      <c r="B30" s="40"/>
      <c r="C30" s="20"/>
      <c r="D30" s="20"/>
      <c r="E30" s="20"/>
      <c r="F30" s="38"/>
    </row>
    <row r="31" spans="1:6" hidden="1" x14ac:dyDescent="0.2">
      <c r="A31" s="20"/>
      <c r="B31" s="20"/>
      <c r="C31" s="20"/>
      <c r="D31" s="20"/>
      <c r="E31" s="38"/>
    </row>
    <row r="32" spans="1:6" ht="12.75" hidden="1" customHeight="1" x14ac:dyDescent="0.2"/>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x14ac:dyDescent="0.2"/>
    <row r="50" x14ac:dyDescent="0.2"/>
    <row r="51" x14ac:dyDescent="0.2"/>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topLeftCell="A7" zoomScaleNormal="100" workbookViewId="0">
      <selection activeCell="F15" sqref="F15"/>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207" t="s">
        <v>153</v>
      </c>
      <c r="B1" s="207"/>
      <c r="C1" s="207"/>
      <c r="D1" s="207"/>
      <c r="E1" s="207"/>
      <c r="F1" s="207"/>
    </row>
    <row r="2" spans="1:6" ht="21" customHeight="1" x14ac:dyDescent="0.2">
      <c r="A2" s="4" t="s">
        <v>52</v>
      </c>
      <c r="B2" s="210" t="str">
        <f>'Summary and sign-off'!B2:F2</f>
        <v>Auckland District Health Board</v>
      </c>
      <c r="C2" s="210"/>
      <c r="D2" s="210"/>
      <c r="E2" s="210"/>
      <c r="F2" s="210"/>
    </row>
    <row r="3" spans="1:6" ht="21" customHeight="1" x14ac:dyDescent="0.2">
      <c r="A3" s="4" t="s">
        <v>110</v>
      </c>
      <c r="B3" s="210" t="str">
        <f>'Summary and sign-off'!B3:F3</f>
        <v>Ailsa Claire</v>
      </c>
      <c r="C3" s="210"/>
      <c r="D3" s="210"/>
      <c r="E3" s="210"/>
      <c r="F3" s="210"/>
    </row>
    <row r="4" spans="1:6" ht="21" customHeight="1" x14ac:dyDescent="0.2">
      <c r="A4" s="4" t="s">
        <v>111</v>
      </c>
      <c r="B4" s="210">
        <f>'Summary and sign-off'!B4:F4</f>
        <v>43647</v>
      </c>
      <c r="C4" s="210"/>
      <c r="D4" s="210"/>
      <c r="E4" s="210"/>
      <c r="F4" s="210"/>
    </row>
    <row r="5" spans="1:6" ht="21" customHeight="1" x14ac:dyDescent="0.2">
      <c r="A5" s="4" t="s">
        <v>112</v>
      </c>
      <c r="B5" s="210">
        <f>'Summary and sign-off'!B5:F5</f>
        <v>44012</v>
      </c>
      <c r="C5" s="210"/>
      <c r="D5" s="210"/>
      <c r="E5" s="210"/>
      <c r="F5" s="210"/>
    </row>
    <row r="6" spans="1:6" ht="21" customHeight="1" x14ac:dyDescent="0.2">
      <c r="A6" s="4" t="s">
        <v>154</v>
      </c>
      <c r="B6" s="205"/>
      <c r="C6" s="205"/>
      <c r="D6" s="205"/>
      <c r="E6" s="205"/>
      <c r="F6" s="205"/>
    </row>
    <row r="7" spans="1:6" ht="21" customHeight="1" x14ac:dyDescent="0.2">
      <c r="A7" s="4" t="s">
        <v>56</v>
      </c>
      <c r="B7" s="205"/>
      <c r="C7" s="205"/>
      <c r="D7" s="205"/>
      <c r="E7" s="205"/>
      <c r="F7" s="205"/>
    </row>
    <row r="8" spans="1:6" ht="36" customHeight="1" x14ac:dyDescent="0.2">
      <c r="A8" s="214" t="s">
        <v>155</v>
      </c>
      <c r="B8" s="214"/>
      <c r="C8" s="214"/>
      <c r="D8" s="214"/>
      <c r="E8" s="214"/>
      <c r="F8" s="214"/>
    </row>
    <row r="9" spans="1:6" ht="36" customHeight="1" x14ac:dyDescent="0.2">
      <c r="A9" s="222" t="s">
        <v>156</v>
      </c>
      <c r="B9" s="223"/>
      <c r="C9" s="223"/>
      <c r="D9" s="223"/>
      <c r="E9" s="223"/>
      <c r="F9" s="223"/>
    </row>
    <row r="10" spans="1:6" ht="39" customHeight="1" x14ac:dyDescent="0.2">
      <c r="A10" s="35" t="s">
        <v>117</v>
      </c>
      <c r="B10" s="147" t="s">
        <v>157</v>
      </c>
      <c r="C10" s="147" t="s">
        <v>158</v>
      </c>
      <c r="D10" s="147" t="s">
        <v>159</v>
      </c>
      <c r="E10" s="147" t="s">
        <v>160</v>
      </c>
      <c r="F10" s="147" t="s">
        <v>161</v>
      </c>
    </row>
    <row r="11" spans="1:6" s="87" customFormat="1" hidden="1" x14ac:dyDescent="0.2">
      <c r="A11" s="133"/>
      <c r="B11" s="138"/>
      <c r="C11" s="140"/>
      <c r="D11" s="138"/>
      <c r="E11" s="141"/>
      <c r="F11" s="139"/>
    </row>
    <row r="12" spans="1:6" s="87" customFormat="1" x14ac:dyDescent="0.2">
      <c r="A12" s="153"/>
      <c r="B12" s="160"/>
      <c r="C12" s="161"/>
      <c r="D12" s="160"/>
      <c r="E12" s="162"/>
      <c r="F12" s="163"/>
    </row>
    <row r="13" spans="1:6" s="87" customFormat="1" ht="25.5" x14ac:dyDescent="0.2">
      <c r="A13" s="153">
        <v>43791</v>
      </c>
      <c r="B13" s="158" t="s">
        <v>241</v>
      </c>
      <c r="C13" s="158" t="s">
        <v>97</v>
      </c>
      <c r="D13" s="160" t="s">
        <v>242</v>
      </c>
      <c r="E13" s="162" t="s">
        <v>92</v>
      </c>
      <c r="F13" s="163"/>
    </row>
    <row r="14" spans="1:6" s="87" customFormat="1" ht="38.25" x14ac:dyDescent="0.2">
      <c r="A14" s="200" t="s">
        <v>248</v>
      </c>
      <c r="B14" s="158" t="s">
        <v>249</v>
      </c>
      <c r="C14" s="161" t="s">
        <v>97</v>
      </c>
      <c r="D14" s="160" t="s">
        <v>250</v>
      </c>
      <c r="E14" s="162" t="s">
        <v>95</v>
      </c>
      <c r="F14" s="163" t="s">
        <v>251</v>
      </c>
    </row>
    <row r="15" spans="1:6" s="87" customFormat="1" x14ac:dyDescent="0.2">
      <c r="A15" s="153">
        <v>43671</v>
      </c>
      <c r="B15" s="160" t="s">
        <v>252</v>
      </c>
      <c r="C15" s="161" t="s">
        <v>97</v>
      </c>
      <c r="D15" s="160" t="s">
        <v>253</v>
      </c>
      <c r="E15" s="162" t="s">
        <v>95</v>
      </c>
      <c r="F15" s="163" t="s">
        <v>254</v>
      </c>
    </row>
    <row r="16" spans="1:6" s="87" customFormat="1" x14ac:dyDescent="0.2">
      <c r="A16" s="153"/>
      <c r="B16" s="160"/>
      <c r="C16" s="161"/>
      <c r="D16" s="160"/>
      <c r="E16" s="162"/>
      <c r="F16" s="163"/>
    </row>
    <row r="17" spans="1:7" s="87" customFormat="1" x14ac:dyDescent="0.2">
      <c r="A17" s="153"/>
      <c r="B17" s="160"/>
      <c r="C17" s="161"/>
      <c r="D17" s="160"/>
      <c r="E17" s="162"/>
      <c r="F17" s="163"/>
    </row>
    <row r="18" spans="1:7" s="87" customFormat="1" x14ac:dyDescent="0.2">
      <c r="A18" s="153"/>
      <c r="B18" s="160"/>
      <c r="C18" s="161"/>
      <c r="D18" s="160"/>
      <c r="E18" s="162"/>
      <c r="F18" s="163"/>
    </row>
    <row r="19" spans="1:7" s="87" customFormat="1" x14ac:dyDescent="0.2">
      <c r="A19" s="153"/>
      <c r="B19" s="160"/>
      <c r="C19" s="161"/>
      <c r="D19" s="160"/>
      <c r="E19" s="162"/>
      <c r="F19" s="163"/>
    </row>
    <row r="20" spans="1:7" s="87" customFormat="1" x14ac:dyDescent="0.2">
      <c r="A20" s="153"/>
      <c r="B20" s="160"/>
      <c r="C20" s="161"/>
      <c r="D20" s="160"/>
      <c r="E20" s="162"/>
      <c r="F20" s="163"/>
    </row>
    <row r="21" spans="1:7" s="87" customFormat="1" x14ac:dyDescent="0.2">
      <c r="A21" s="153"/>
      <c r="B21" s="160"/>
      <c r="C21" s="161"/>
      <c r="D21" s="160"/>
      <c r="E21" s="162"/>
      <c r="F21" s="163"/>
    </row>
    <row r="22" spans="1:7" s="87" customFormat="1" x14ac:dyDescent="0.2">
      <c r="A22" s="153"/>
      <c r="B22" s="160"/>
      <c r="C22" s="161"/>
      <c r="D22" s="160"/>
      <c r="E22" s="162"/>
      <c r="F22" s="163"/>
    </row>
    <row r="23" spans="1:7" s="87" customFormat="1" x14ac:dyDescent="0.2">
      <c r="A23" s="153"/>
      <c r="B23" s="160"/>
      <c r="C23" s="161"/>
      <c r="D23" s="160"/>
      <c r="E23" s="162"/>
      <c r="F23" s="163"/>
    </row>
    <row r="24" spans="1:7" s="87" customFormat="1" hidden="1" x14ac:dyDescent="0.2">
      <c r="A24" s="133"/>
      <c r="B24" s="138"/>
      <c r="C24" s="140"/>
      <c r="D24" s="138"/>
      <c r="E24" s="141"/>
      <c r="F24" s="139"/>
    </row>
    <row r="25" spans="1:7" ht="34.5" customHeight="1" x14ac:dyDescent="0.2">
      <c r="A25" s="148" t="s">
        <v>162</v>
      </c>
      <c r="B25" s="149" t="s">
        <v>163</v>
      </c>
      <c r="C25" s="150">
        <f>C26+C27</f>
        <v>3</v>
      </c>
      <c r="D25" s="151" t="str">
        <f>IF(SUBTOTAL(3,C11:C24)=SUBTOTAL(103,C11:C24),'Summary and sign-off'!$A$48,'Summary and sign-off'!$A$49)</f>
        <v>Check - there are no hidden rows with data</v>
      </c>
      <c r="E25" s="211" t="str">
        <f>IF('Summary and sign-off'!F60='Summary and sign-off'!F54,'Summary and sign-off'!A52,'Summary and sign-off'!A50)</f>
        <v>Check - each entry provides sufficient information</v>
      </c>
      <c r="F25" s="211"/>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3</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12165527-d881-4234-97f9-ee139a3f0c31"/>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Marion Kindervater (ADHB)</cp:lastModifiedBy>
  <cp:revision/>
  <dcterms:created xsi:type="dcterms:W3CDTF">2010-10-17T20:59:02Z</dcterms:created>
  <dcterms:modified xsi:type="dcterms:W3CDTF">2020-07-30T23:57:41Z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2" name="_NewReviewCycle">
    <vt:lpwstr/>
  </property>
</Properties>
</file>